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eranzaC\Desktop\Projects offline\04. Solsville Spillway\2.Spreadsheet\2.5.Infiltration calculations\"/>
    </mc:Choice>
  </mc:AlternateContent>
  <xr:revisionPtr revIDLastSave="0" documentId="13_ncr:1_{E7B66F58-E99A-486E-91D1-54DC025150C9}" xr6:coauthVersionLast="47" xr6:coauthVersionMax="47" xr10:uidLastSave="{00000000-0000-0000-0000-000000000000}"/>
  <bookViews>
    <workbookView xWindow="-120" yWindow="-120" windowWidth="29040" windowHeight="15720" tabRatio="881" firstSheet="3" activeTab="3" xr2:uid="{00000000-000D-0000-FFFF-FFFF00000000}"/>
  </bookViews>
  <sheets>
    <sheet name="Working" sheetId="37" r:id="rId1"/>
    <sheet name="Parameters" sheetId="33" r:id="rId2"/>
    <sheet name="Subbasin 1 Raw Data" sheetId="34" state="hidden" r:id="rId3"/>
    <sheet name="Subbasin 1 CN" sheetId="18" r:id="rId4"/>
    <sheet name="Subbasin 2 Raw Data" sheetId="35" state="hidden" r:id="rId5"/>
    <sheet name="Subbasin 3 Raw Data" sheetId="36" state="hidden" r:id="rId6"/>
    <sheet name="Watershed CN" sheetId="32" r:id="rId7"/>
    <sheet name="Lookup Table" sheetId="16" r:id="rId8"/>
  </sheets>
  <definedNames>
    <definedName name="_xlnm._FilterDatabase" localSheetId="3" hidden="1">'Subbasin 1 CN'!$K$13:$K$41</definedName>
    <definedName name="_xlnm.Database" localSheetId="7">#REF!</definedName>
    <definedName name="_xlnm.Database" localSheetId="3">#REF!</definedName>
    <definedName name="_xlnm.Database">#REF!</definedName>
    <definedName name="_xlnm.Print_Area" localSheetId="7">'Lookup Table'!#REF!</definedName>
    <definedName name="_xlnm.Print_Area" localSheetId="3">'Subbasin 1 CN'!$A$1:$J$36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2" l="1" a="1"/>
  <c r="C5" i="32" s="1"/>
  <c r="E6" i="18"/>
  <c r="G36" i="18"/>
  <c r="G9" i="18"/>
  <c r="C63" i="36"/>
  <c r="D16" i="36"/>
  <c r="E16" i="36"/>
  <c r="D17" i="36"/>
  <c r="E17" i="36"/>
  <c r="D18" i="36"/>
  <c r="E18" i="36"/>
  <c r="D19" i="36"/>
  <c r="E19" i="36"/>
  <c r="D20" i="36"/>
  <c r="E20" i="36"/>
  <c r="D21" i="36"/>
  <c r="E21" i="36"/>
  <c r="D22" i="36"/>
  <c r="E22" i="36"/>
  <c r="D23" i="36"/>
  <c r="E23" i="36"/>
  <c r="D24" i="36"/>
  <c r="E24" i="36"/>
  <c r="D25" i="36"/>
  <c r="E25" i="36"/>
  <c r="C17" i="36"/>
  <c r="C18" i="36"/>
  <c r="C19" i="36"/>
  <c r="C20" i="36"/>
  <c r="C21" i="36"/>
  <c r="C22" i="36"/>
  <c r="C23" i="36"/>
  <c r="C24" i="36"/>
  <c r="C25" i="36"/>
  <c r="C16" i="36"/>
  <c r="D10" i="35"/>
  <c r="D11" i="35"/>
  <c r="D12" i="35"/>
  <c r="D13" i="35"/>
  <c r="C11" i="35"/>
  <c r="C12" i="35"/>
  <c r="C13" i="35"/>
  <c r="C10" i="35"/>
  <c r="C31" i="35"/>
  <c r="C72" i="34"/>
  <c r="D17" i="34"/>
  <c r="E17" i="34"/>
  <c r="D18" i="34"/>
  <c r="E18" i="34"/>
  <c r="D19" i="34"/>
  <c r="E19" i="34"/>
  <c r="D20" i="34"/>
  <c r="E20" i="34"/>
  <c r="D21" i="34"/>
  <c r="E21" i="34"/>
  <c r="D22" i="34"/>
  <c r="E22" i="34"/>
  <c r="D23" i="34"/>
  <c r="E23" i="34"/>
  <c r="D24" i="34"/>
  <c r="E24" i="34"/>
  <c r="D25" i="34"/>
  <c r="E25" i="34"/>
  <c r="D26" i="34"/>
  <c r="E26" i="34"/>
  <c r="D27" i="34"/>
  <c r="E27" i="34"/>
  <c r="C18" i="34"/>
  <c r="C19" i="34"/>
  <c r="C20" i="34"/>
  <c r="C21" i="34"/>
  <c r="C22" i="34"/>
  <c r="C23" i="34"/>
  <c r="C24" i="34"/>
  <c r="C25" i="34"/>
  <c r="C26" i="34"/>
  <c r="C27" i="34"/>
  <c r="C17" i="34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N10" i="18" l="1"/>
  <c r="N9" i="18"/>
  <c r="N17" i="18"/>
  <c r="N23" i="18"/>
  <c r="D23" i="18" l="1"/>
  <c r="D24" i="18"/>
  <c r="D26" i="18"/>
  <c r="D25" i="18"/>
  <c r="D10" i="18"/>
  <c r="D12" i="18"/>
  <c r="D13" i="18"/>
  <c r="D29" i="18"/>
  <c r="D14" i="18"/>
  <c r="D30" i="18"/>
  <c r="D15" i="18"/>
  <c r="D31" i="18"/>
  <c r="D28" i="18"/>
  <c r="D16" i="18"/>
  <c r="D32" i="18"/>
  <c r="D17" i="18"/>
  <c r="D18" i="18"/>
  <c r="D34" i="18"/>
  <c r="D33" i="18"/>
  <c r="D35" i="18"/>
  <c r="D22" i="18"/>
  <c r="D27" i="18"/>
  <c r="D19" i="18"/>
  <c r="D20" i="18"/>
  <c r="D21" i="18"/>
  <c r="D11" i="18"/>
  <c r="H36" i="18"/>
  <c r="G6" i="18" l="1"/>
  <c r="I9" i="18"/>
  <c r="J34" i="18" l="1"/>
  <c r="J22" i="18"/>
  <c r="J13" i="18"/>
  <c r="N25" i="18"/>
  <c r="N24" i="18"/>
  <c r="N19" i="18"/>
  <c r="N18" i="18"/>
  <c r="N16" i="18"/>
  <c r="N15" i="18"/>
  <c r="N14" i="18"/>
  <c r="N13" i="18"/>
  <c r="N12" i="18"/>
  <c r="N11" i="18"/>
  <c r="J35" i="18"/>
  <c r="J33" i="18"/>
  <c r="J32" i="18"/>
  <c r="J31" i="18"/>
  <c r="J30" i="18"/>
  <c r="J29" i="18"/>
  <c r="J28" i="18"/>
  <c r="J27" i="18"/>
  <c r="J26" i="18"/>
  <c r="J25" i="18"/>
  <c r="J24" i="18"/>
  <c r="J23" i="18"/>
  <c r="J21" i="18"/>
  <c r="J20" i="18"/>
  <c r="J19" i="18"/>
  <c r="J18" i="18"/>
  <c r="J17" i="18"/>
  <c r="J16" i="18"/>
  <c r="J15" i="18"/>
  <c r="J14" i="18"/>
  <c r="J12" i="18"/>
  <c r="J11" i="18"/>
  <c r="J10" i="18"/>
  <c r="J9" i="18"/>
  <c r="N20" i="18" l="1"/>
  <c r="O9" i="18" s="1"/>
  <c r="J36" i="18"/>
  <c r="D9" i="18"/>
  <c r="N26" i="18"/>
  <c r="O25" i="18" l="1"/>
  <c r="O23" i="18"/>
  <c r="O14" i="18"/>
  <c r="O12" i="18"/>
  <c r="O24" i="18"/>
  <c r="O16" i="18"/>
  <c r="O15" i="18"/>
  <c r="O19" i="18"/>
  <c r="O10" i="18"/>
  <c r="O17" i="18"/>
  <c r="O11" i="18"/>
  <c r="O13" i="18"/>
  <c r="O18" i="18"/>
  <c r="I22" i="18" l="1"/>
  <c r="I34" i="18"/>
  <c r="I13" i="18"/>
  <c r="O26" i="18"/>
  <c r="O20" i="18"/>
  <c r="I32" i="18"/>
  <c r="I30" i="18"/>
  <c r="I15" i="18"/>
  <c r="I10" i="18"/>
  <c r="I17" i="18"/>
  <c r="I19" i="18"/>
  <c r="I14" i="18"/>
  <c r="I35" i="18"/>
  <c r="I25" i="18"/>
  <c r="I28" i="18"/>
  <c r="I29" i="18"/>
  <c r="I21" i="18"/>
  <c r="I31" i="18"/>
  <c r="I20" i="18"/>
  <c r="I27" i="18"/>
  <c r="I26" i="18"/>
  <c r="I18" i="18"/>
  <c r="I12" i="18"/>
  <c r="I24" i="18"/>
  <c r="I23" i="18"/>
  <c r="I11" i="18"/>
  <c r="I33" i="18"/>
  <c r="I16" i="18"/>
  <c r="I36" i="1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<sst xmlns="http://schemas.openxmlformats.org/spreadsheetml/2006/main" count="301" uniqueCount="79">
  <si>
    <t>12420 Milestone Center Drive
Suite 150
Germantown, MD 20876</t>
  </si>
  <si>
    <t>DESIGN:</t>
  </si>
  <si>
    <t>DATE:</t>
  </si>
  <si>
    <t>CHECK:</t>
  </si>
  <si>
    <t>PROJECT:</t>
  </si>
  <si>
    <t>Curve Number Parameters</t>
  </si>
  <si>
    <t>NLCD Code</t>
  </si>
  <si>
    <t>Land Cover Description</t>
  </si>
  <si>
    <t>Hydrologic Soil Group</t>
  </si>
  <si>
    <t>NEH Part 630 Hydrology Chapter 9: Hydrologic Soil-Cover Complexes Descriptions</t>
  </si>
  <si>
    <t>Manning's n</t>
  </si>
  <si>
    <t>A</t>
  </si>
  <si>
    <t>B</t>
  </si>
  <si>
    <t>C</t>
  </si>
  <si>
    <t>D</t>
  </si>
  <si>
    <t>Open Water</t>
  </si>
  <si>
    <t>Impervious Area</t>
  </si>
  <si>
    <t>Perennial Ice/Snow</t>
  </si>
  <si>
    <t>Developed, Open Space</t>
  </si>
  <si>
    <t>Open Space - Good Condition</t>
  </si>
  <si>
    <t>Developed, Low Intensity</t>
  </si>
  <si>
    <t>Open Space - Fair Condition</t>
  </si>
  <si>
    <t>Developed, Medium Intensity</t>
  </si>
  <si>
    <t>Open Space - Poor Condition</t>
  </si>
  <si>
    <t>Developed, High Intensity</t>
  </si>
  <si>
    <t>Urban Districts: Commercial and Business</t>
  </si>
  <si>
    <t>Barren Land (Rock/Sand/Clay)</t>
  </si>
  <si>
    <t>Western Desert Urban Areas: Artifical Desert Landscaping</t>
  </si>
  <si>
    <t>Deciduous Forest</t>
  </si>
  <si>
    <t xml:space="preserve">Woods-Grass Combination - Good Condition </t>
  </si>
  <si>
    <t>Evergreen Forest</t>
  </si>
  <si>
    <t>Woods-Good Condition</t>
  </si>
  <si>
    <t>Mixed Forest</t>
  </si>
  <si>
    <t>Dwarf Shrub</t>
  </si>
  <si>
    <t>Herbaceous - Good</t>
  </si>
  <si>
    <t>Shrub/Scrub</t>
  </si>
  <si>
    <t>Desert Shrub - Good</t>
  </si>
  <si>
    <t>Grassland/Herbaceous</t>
  </si>
  <si>
    <t xml:space="preserve">Grass (Bunchgrass or Poor Stand of Sod) </t>
  </si>
  <si>
    <t>Sedge/Herbaceous</t>
  </si>
  <si>
    <t>Lichens</t>
  </si>
  <si>
    <t>Pinyon-Juniper: Good</t>
  </si>
  <si>
    <t>Moss</t>
  </si>
  <si>
    <t>Pasture/Hay</t>
  </si>
  <si>
    <t>Pasture, Grassland, or Range-Continuous Forage for Grazing</t>
  </si>
  <si>
    <t>Cultivated Crops</t>
  </si>
  <si>
    <t>Row Crops: Straight Row + Crop Residue - Good Condition</t>
  </si>
  <si>
    <t>Woody Wetlands</t>
  </si>
  <si>
    <t>Emergent Herbaceous Wetlands</t>
  </si>
  <si>
    <t>Step 1. Copy and Paste from ArcGIS Pro</t>
  </si>
  <si>
    <t>Rowid</t>
  </si>
  <si>
    <t>GRIDCODE</t>
  </si>
  <si>
    <t>Step 2. Convert Square Feet to Acres</t>
  </si>
  <si>
    <t>Step 3. Copy and Paste Values</t>
  </si>
  <si>
    <t>Step 4. Transpose Values and Format for Calculation Tables</t>
  </si>
  <si>
    <t>HSG</t>
  </si>
  <si>
    <t>Area (acres)</t>
  </si>
  <si>
    <t>KBS</t>
  </si>
  <si>
    <t>NCJ</t>
  </si>
  <si>
    <t>Cove Point Dam Decommissioning Study</t>
  </si>
  <si>
    <t>Subbasin 1 Curve Number Calculation Table</t>
  </si>
  <si>
    <t>Drainage Area</t>
  </si>
  <si>
    <t>acres</t>
  </si>
  <si>
    <r>
      <t>mi</t>
    </r>
    <r>
      <rPr>
        <vertAlign val="superscript"/>
        <sz val="10"/>
        <rFont val="Arial Narrow"/>
        <family val="2"/>
      </rPr>
      <t>2</t>
    </r>
  </si>
  <si>
    <t>NLCD Description</t>
  </si>
  <si>
    <t>NRCS CN</t>
  </si>
  <si>
    <t>% of Area</t>
  </si>
  <si>
    <t>CN x Area</t>
  </si>
  <si>
    <t>Percent of Total Watershed</t>
  </si>
  <si>
    <t>Total</t>
  </si>
  <si>
    <t>Subbasin</t>
  </si>
  <si>
    <t>CN</t>
  </si>
  <si>
    <t>Subbasin 1</t>
  </si>
  <si>
    <t>Subbasin 2</t>
  </si>
  <si>
    <t>Subbasin 3</t>
  </si>
  <si>
    <t>NEH Part 630 Hydrology Ch. 9: Hydrologic Soil-Cover Complexes Look-up Table Description</t>
  </si>
  <si>
    <t>Woods- Good Condition</t>
  </si>
  <si>
    <t xml:space="preserve">Grass (bunchgrass or poor stand of sod) </t>
  </si>
  <si>
    <t>Pasture, grassland, or range-continuous forage for grazing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</si>
</sst>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%"/>
    <numFmt numFmtId="165" formatCode="0.00000000000"/>
    <numFmt numFmtId="166" formatCode="0.0"/>
    <numFmt numFmtId="167" formatCode="0.0000"/>
    <numFmt numFmtId="168" formatCode="0.000000"/>
    <numFmt numFmtId="169" formatCode="#,##0.0"/>
    <numFmt numFmtId="170" formatCode="[$-409]d\-mmm\-yyyy;@"/>
    <numFmt numFmtId="171" formatCode="0.000"/>
  </numFmts>
  <fonts count="3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 Narrow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sz val="10"/>
      <color theme="1"/>
      <name val="Arial Narrow"/>
      <family val="2"/>
    </font>
    <font>
      <b/>
      <u/>
      <sz val="10"/>
      <color rgb="FFFF000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" applyNumberFormat="0" applyAlignment="0" applyProtection="0"/>
    <xf numFmtId="0" fontId="9" fillId="28" borderId="2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" applyNumberFormat="0" applyAlignment="0" applyProtection="0"/>
    <xf numFmtId="0" fontId="16" fillId="0" borderId="6" applyNumberFormat="0" applyFill="0" applyAlignment="0" applyProtection="0"/>
    <xf numFmtId="0" fontId="17" fillId="31" borderId="0" applyNumberFormat="0" applyBorder="0" applyAlignment="0" applyProtection="0"/>
    <xf numFmtId="0" fontId="4" fillId="32" borderId="7" applyNumberFormat="0" applyFont="0" applyAlignment="0" applyProtection="0"/>
    <xf numFmtId="0" fontId="18" fillId="2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23" fillId="0" borderId="0"/>
    <xf numFmtId="0" fontId="5" fillId="32" borderId="7" applyNumberFormat="0" applyFont="0" applyAlignment="0" applyProtection="0"/>
    <xf numFmtId="0" fontId="4" fillId="32" borderId="7" applyNumberFormat="0" applyFont="0" applyAlignment="0" applyProtection="0"/>
    <xf numFmtId="0" fontId="22" fillId="0" borderId="0"/>
    <xf numFmtId="0" fontId="4" fillId="32" borderId="7" applyNumberFormat="0" applyFont="0" applyAlignment="0" applyProtection="0"/>
  </cellStyleXfs>
  <cellXfs count="131">
    <xf numFmtId="0" fontId="0" fillId="0" borderId="0" xfId="0"/>
    <xf numFmtId="0" fontId="25" fillId="0" borderId="0" xfId="42" applyFont="1" applyAlignment="1">
      <alignment vertical="center"/>
    </xf>
    <xf numFmtId="0" fontId="25" fillId="0" borderId="0" xfId="42" applyFont="1" applyAlignment="1">
      <alignment horizontal="center" vertical="center"/>
    </xf>
    <xf numFmtId="0" fontId="25" fillId="0" borderId="0" xfId="42" applyFont="1"/>
    <xf numFmtId="0" fontId="25" fillId="0" borderId="0" xfId="42" applyFont="1" applyAlignment="1">
      <alignment horizontal="center"/>
    </xf>
    <xf numFmtId="0" fontId="25" fillId="0" borderId="11" xfId="42" applyFont="1" applyBorder="1" applyAlignment="1">
      <alignment horizontal="center"/>
    </xf>
    <xf numFmtId="0" fontId="25" fillId="0" borderId="11" xfId="46" applyFont="1" applyBorder="1"/>
    <xf numFmtId="0" fontId="25" fillId="0" borderId="11" xfId="42" applyFont="1" applyBorder="1"/>
    <xf numFmtId="0" fontId="27" fillId="33" borderId="11" xfId="42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11" xfId="42" applyFont="1" applyBorder="1" applyAlignment="1">
      <alignment horizontal="center" vertical="center"/>
    </xf>
    <xf numFmtId="166" fontId="29" fillId="0" borderId="1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6" fontId="25" fillId="0" borderId="0" xfId="42" applyNumberFormat="1" applyFont="1" applyAlignment="1">
      <alignment horizontal="center" vertical="center"/>
    </xf>
    <xf numFmtId="0" fontId="27" fillId="0" borderId="22" xfId="42" applyFont="1" applyBorder="1" applyAlignment="1">
      <alignment horizontal="center" vertical="center"/>
    </xf>
    <xf numFmtId="0" fontId="27" fillId="0" borderId="21" xfId="42" applyFont="1" applyBorder="1" applyAlignment="1">
      <alignment horizontal="center" vertical="center"/>
    </xf>
    <xf numFmtId="0" fontId="27" fillId="0" borderId="23" xfId="42" applyFont="1" applyBorder="1" applyAlignment="1">
      <alignment horizontal="center" vertical="center"/>
    </xf>
    <xf numFmtId="0" fontId="25" fillId="0" borderId="19" xfId="42" applyFont="1" applyBorder="1" applyAlignment="1">
      <alignment horizontal="center" vertical="center"/>
    </xf>
    <xf numFmtId="0" fontId="25" fillId="0" borderId="21" xfId="42" applyFont="1" applyBorder="1" applyAlignment="1">
      <alignment horizontal="center" vertical="center"/>
    </xf>
    <xf numFmtId="0" fontId="25" fillId="0" borderId="22" xfId="42" applyFont="1" applyBorder="1" applyAlignment="1">
      <alignment horizontal="center" vertical="center"/>
    </xf>
    <xf numFmtId="0" fontId="25" fillId="0" borderId="24" xfId="42" applyFont="1" applyBorder="1" applyAlignment="1">
      <alignment horizontal="center" vertical="center"/>
    </xf>
    <xf numFmtId="0" fontId="25" fillId="0" borderId="14" xfId="42" applyFont="1" applyBorder="1" applyAlignment="1">
      <alignment horizontal="center" vertical="center"/>
    </xf>
    <xf numFmtId="0" fontId="25" fillId="0" borderId="28" xfId="42" applyFont="1" applyBorder="1" applyAlignment="1">
      <alignment horizontal="center" vertical="center"/>
    </xf>
    <xf numFmtId="0" fontId="25" fillId="0" borderId="29" xfId="42" applyFont="1" applyBorder="1" applyAlignment="1">
      <alignment horizontal="center" vertical="center"/>
    </xf>
    <xf numFmtId="0" fontId="25" fillId="0" borderId="27" xfId="42" applyFont="1" applyBorder="1" applyAlignment="1">
      <alignment horizontal="center" vertical="center"/>
    </xf>
    <xf numFmtId="0" fontId="25" fillId="0" borderId="25" xfId="42" applyFont="1" applyBorder="1" applyAlignment="1">
      <alignment horizontal="center" vertical="center"/>
    </xf>
    <xf numFmtId="0" fontId="25" fillId="0" borderId="20" xfId="42" applyFont="1" applyBorder="1" applyAlignment="1">
      <alignment horizontal="center" vertical="center"/>
    </xf>
    <xf numFmtId="0" fontId="25" fillId="0" borderId="23" xfId="42" applyFont="1" applyBorder="1" applyAlignment="1">
      <alignment horizontal="center" vertical="center"/>
    </xf>
    <xf numFmtId="171" fontId="29" fillId="0" borderId="31" xfId="0" applyNumberFormat="1" applyFont="1" applyBorder="1" applyAlignment="1">
      <alignment horizontal="center" vertical="center"/>
    </xf>
    <xf numFmtId="171" fontId="29" fillId="0" borderId="32" xfId="0" applyNumberFormat="1" applyFont="1" applyBorder="1" applyAlignment="1">
      <alignment horizontal="center" vertical="center"/>
    </xf>
    <xf numFmtId="171" fontId="29" fillId="0" borderId="30" xfId="0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/>
    </xf>
    <xf numFmtId="0" fontId="29" fillId="0" borderId="11" xfId="0" applyFont="1" applyBorder="1" applyAlignment="1">
      <alignment horizontal="center" vertical="center"/>
    </xf>
    <xf numFmtId="0" fontId="31" fillId="0" borderId="0" xfId="0" applyFont="1"/>
    <xf numFmtId="0" fontId="32" fillId="0" borderId="11" xfId="0" applyFont="1" applyBorder="1" applyAlignment="1">
      <alignment horizontal="center" vertical="center"/>
    </xf>
    <xf numFmtId="1" fontId="29" fillId="0" borderId="11" xfId="0" applyNumberFormat="1" applyFont="1" applyBorder="1" applyAlignment="1">
      <alignment horizontal="center" vertical="center"/>
    </xf>
    <xf numFmtId="1" fontId="29" fillId="34" borderId="11" xfId="0" applyNumberFormat="1" applyFont="1" applyFill="1" applyBorder="1" applyAlignment="1">
      <alignment horizontal="center" vertical="center"/>
    </xf>
    <xf numFmtId="0" fontId="30" fillId="0" borderId="0" xfId="42" applyFont="1" applyAlignment="1">
      <alignment vertical="top"/>
    </xf>
    <xf numFmtId="0" fontId="25" fillId="0" borderId="11" xfId="42" applyFont="1" applyBorder="1" applyAlignment="1">
      <alignment horizontal="left"/>
    </xf>
    <xf numFmtId="0" fontId="25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0" fontId="25" fillId="0" borderId="0" xfId="42" applyFont="1" applyAlignment="1">
      <alignment horizontal="right"/>
    </xf>
    <xf numFmtId="166" fontId="25" fillId="0" borderId="0" xfId="42" applyNumberFormat="1" applyFont="1" applyAlignment="1">
      <alignment horizontal="right"/>
    </xf>
    <xf numFmtId="0" fontId="25" fillId="0" borderId="0" xfId="42" applyFont="1" applyAlignment="1">
      <alignment horizontal="left"/>
    </xf>
    <xf numFmtId="2" fontId="25" fillId="0" borderId="0" xfId="42" applyNumberFormat="1" applyFont="1" applyAlignment="1">
      <alignment horizontal="right"/>
    </xf>
    <xf numFmtId="0" fontId="26" fillId="0" borderId="0" xfId="42" applyFont="1" applyAlignment="1">
      <alignment wrapText="1"/>
    </xf>
    <xf numFmtId="0" fontId="27" fillId="0" borderId="11" xfId="42" applyFont="1" applyBorder="1" applyAlignment="1">
      <alignment horizontal="center" wrapText="1"/>
    </xf>
    <xf numFmtId="0" fontId="27" fillId="33" borderId="11" xfId="42" applyFont="1" applyFill="1" applyBorder="1" applyAlignment="1">
      <alignment horizontal="center" wrapText="1"/>
    </xf>
    <xf numFmtId="0" fontId="25" fillId="0" borderId="11" xfId="46" applyFont="1" applyBorder="1" applyAlignment="1">
      <alignment horizontal="center"/>
    </xf>
    <xf numFmtId="166" fontId="29" fillId="0" borderId="11" xfId="0" applyNumberFormat="1" applyFont="1" applyBorder="1" applyAlignment="1">
      <alignment horizontal="center" wrapText="1"/>
    </xf>
    <xf numFmtId="164" fontId="25" fillId="0" borderId="11" xfId="42" applyNumberFormat="1" applyFont="1" applyBorder="1" applyAlignment="1">
      <alignment horizontal="center"/>
    </xf>
    <xf numFmtId="3" fontId="25" fillId="0" borderId="11" xfId="42" applyNumberFormat="1" applyFont="1" applyBorder="1" applyAlignment="1">
      <alignment horizontal="center"/>
    </xf>
    <xf numFmtId="0" fontId="25" fillId="0" borderId="11" xfId="46" applyFont="1" applyBorder="1" applyAlignment="1">
      <alignment horizontal="left"/>
    </xf>
    <xf numFmtId="166" fontId="25" fillId="0" borderId="11" xfId="42" applyNumberFormat="1" applyFont="1" applyBorder="1" applyAlignment="1">
      <alignment horizontal="center"/>
    </xf>
    <xf numFmtId="0" fontId="26" fillId="0" borderId="0" xfId="42" applyFont="1" applyAlignment="1">
      <alignment horizontal="center" wrapText="1"/>
    </xf>
    <xf numFmtId="166" fontId="29" fillId="0" borderId="11" xfId="0" applyNumberFormat="1" applyFont="1" applyBorder="1" applyAlignment="1">
      <alignment horizontal="center"/>
    </xf>
    <xf numFmtId="1" fontId="27" fillId="34" borderId="11" xfId="42" applyNumberFormat="1" applyFont="1" applyFill="1" applyBorder="1" applyAlignment="1">
      <alignment horizontal="center"/>
    </xf>
    <xf numFmtId="169" fontId="25" fillId="0" borderId="11" xfId="42" applyNumberFormat="1" applyFont="1" applyBorder="1" applyAlignment="1">
      <alignment horizontal="center"/>
    </xf>
    <xf numFmtId="1" fontId="25" fillId="0" borderId="0" xfId="42" applyNumberFormat="1" applyFont="1" applyAlignment="1">
      <alignment horizontal="center"/>
    </xf>
    <xf numFmtId="165" fontId="25" fillId="0" borderId="0" xfId="42" applyNumberFormat="1" applyFont="1"/>
    <xf numFmtId="4" fontId="25" fillId="0" borderId="0" xfId="42" applyNumberFormat="1" applyFont="1"/>
    <xf numFmtId="2" fontId="25" fillId="0" borderId="0" xfId="42" applyNumberFormat="1" applyFont="1"/>
    <xf numFmtId="0" fontId="29" fillId="0" borderId="0" xfId="0" applyFont="1"/>
    <xf numFmtId="168" fontId="25" fillId="0" borderId="0" xfId="42" applyNumberFormat="1" applyFont="1"/>
    <xf numFmtId="167" fontId="25" fillId="0" borderId="0" xfId="42" applyNumberFormat="1" applyFont="1"/>
    <xf numFmtId="0" fontId="30" fillId="0" borderId="0" xfId="42" applyFont="1" applyAlignment="1">
      <alignment horizontal="center" vertical="center"/>
    </xf>
    <xf numFmtId="166" fontId="29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25" fillId="0" borderId="0" xfId="42" applyFont="1" applyAlignment="1">
      <alignment horizontal="center" vertical="center" wrapText="1"/>
    </xf>
    <xf numFmtId="0" fontId="25" fillId="0" borderId="10" xfId="0" applyFont="1" applyBorder="1" applyAlignment="1">
      <alignment horizontal="left" vertical="center"/>
    </xf>
    <xf numFmtId="0" fontId="27" fillId="33" borderId="0" xfId="0" applyFont="1" applyFill="1" applyAlignment="1">
      <alignment horizontal="center" vertical="center"/>
    </xf>
    <xf numFmtId="0" fontId="25" fillId="0" borderId="19" xfId="46" applyFont="1" applyBorder="1" applyAlignment="1">
      <alignment horizontal="left" vertical="center"/>
    </xf>
    <xf numFmtId="0" fontId="25" fillId="0" borderId="11" xfId="46" applyFont="1" applyBorder="1" applyAlignment="1">
      <alignment horizontal="left" vertical="center"/>
    </xf>
    <xf numFmtId="0" fontId="25" fillId="0" borderId="20" xfId="46" applyFont="1" applyBorder="1" applyAlignment="1">
      <alignment horizontal="left" vertical="center"/>
    </xf>
    <xf numFmtId="0" fontId="25" fillId="0" borderId="24" xfId="46" applyFont="1" applyBorder="1" applyAlignment="1">
      <alignment horizontal="left" vertical="center"/>
    </xf>
    <xf numFmtId="0" fontId="25" fillId="0" borderId="14" xfId="46" applyFont="1" applyBorder="1" applyAlignment="1">
      <alignment horizontal="left" vertical="center"/>
    </xf>
    <xf numFmtId="0" fontId="25" fillId="0" borderId="25" xfId="46" applyFont="1" applyBorder="1" applyAlignment="1">
      <alignment horizontal="left" vertical="center"/>
    </xf>
    <xf numFmtId="0" fontId="25" fillId="0" borderId="24" xfId="42" applyFont="1" applyBorder="1" applyAlignment="1">
      <alignment horizontal="left" vertical="center"/>
    </xf>
    <xf numFmtId="0" fontId="25" fillId="0" borderId="14" xfId="42" applyFont="1" applyBorder="1" applyAlignment="1">
      <alignment horizontal="left" vertical="center"/>
    </xf>
    <xf numFmtId="0" fontId="25" fillId="0" borderId="25" xfId="42" applyFont="1" applyBorder="1" applyAlignment="1">
      <alignment horizontal="left" vertical="center"/>
    </xf>
    <xf numFmtId="0" fontId="25" fillId="0" borderId="19" xfId="42" applyFont="1" applyBorder="1" applyAlignment="1">
      <alignment horizontal="left" vertical="center"/>
    </xf>
    <xf numFmtId="0" fontId="25" fillId="0" borderId="11" xfId="42" applyFont="1" applyBorder="1" applyAlignment="1">
      <alignment horizontal="left" vertical="center"/>
    </xf>
    <xf numFmtId="0" fontId="25" fillId="0" borderId="20" xfId="42" applyFont="1" applyBorder="1" applyAlignment="1">
      <alignment horizontal="left" vertical="center"/>
    </xf>
    <xf numFmtId="0" fontId="27" fillId="0" borderId="26" xfId="42" applyFont="1" applyBorder="1" applyAlignment="1">
      <alignment horizontal="center" vertical="center" wrapText="1"/>
    </xf>
    <xf numFmtId="0" fontId="27" fillId="0" borderId="27" xfId="42" applyFont="1" applyBorder="1" applyAlignment="1">
      <alignment horizontal="center" vertical="center" wrapText="1"/>
    </xf>
    <xf numFmtId="0" fontId="27" fillId="0" borderId="16" xfId="42" applyFont="1" applyBorder="1" applyAlignment="1">
      <alignment horizontal="center" vertical="center"/>
    </xf>
    <xf numFmtId="0" fontId="27" fillId="0" borderId="17" xfId="42" applyFont="1" applyBorder="1" applyAlignment="1">
      <alignment horizontal="center" vertical="center"/>
    </xf>
    <xf numFmtId="0" fontId="27" fillId="0" borderId="18" xfId="42" applyFont="1" applyBorder="1" applyAlignment="1">
      <alignment horizontal="center" vertical="center"/>
    </xf>
    <xf numFmtId="0" fontId="27" fillId="0" borderId="33" xfId="42" applyFont="1" applyBorder="1" applyAlignment="1">
      <alignment horizontal="center" vertical="center"/>
    </xf>
    <xf numFmtId="0" fontId="27" fillId="0" borderId="30" xfId="42" applyFont="1" applyBorder="1" applyAlignment="1">
      <alignment horizontal="center" vertical="center"/>
    </xf>
    <xf numFmtId="0" fontId="27" fillId="0" borderId="16" xfId="42" applyFont="1" applyBorder="1" applyAlignment="1">
      <alignment horizontal="center" vertical="center" wrapText="1"/>
    </xf>
    <xf numFmtId="0" fontId="27" fillId="0" borderId="17" xfId="42" applyFont="1" applyBorder="1" applyAlignment="1">
      <alignment horizontal="center" vertical="center" wrapText="1"/>
    </xf>
    <xf numFmtId="0" fontId="27" fillId="0" borderId="18" xfId="42" applyFont="1" applyBorder="1" applyAlignment="1">
      <alignment horizontal="center" vertical="center" wrapText="1"/>
    </xf>
    <xf numFmtId="0" fontId="27" fillId="0" borderId="21" xfId="42" applyFont="1" applyBorder="1" applyAlignment="1">
      <alignment horizontal="center" vertical="center" wrapText="1"/>
    </xf>
    <xf numFmtId="0" fontId="27" fillId="0" borderId="22" xfId="42" applyFont="1" applyBorder="1" applyAlignment="1">
      <alignment horizontal="center" vertical="center" wrapText="1"/>
    </xf>
    <xf numFmtId="0" fontId="27" fillId="0" borderId="23" xfId="42" applyFont="1" applyBorder="1" applyAlignment="1">
      <alignment horizontal="center" vertical="center" wrapText="1"/>
    </xf>
    <xf numFmtId="170" fontId="25" fillId="0" borderId="10" xfId="0" applyNumberFormat="1" applyFont="1" applyBorder="1" applyAlignment="1">
      <alignment horizontal="left" vertical="center"/>
    </xf>
    <xf numFmtId="170" fontId="25" fillId="0" borderId="15" xfId="0" applyNumberFormat="1" applyFont="1" applyBorder="1" applyAlignment="1">
      <alignment horizontal="left" vertical="center"/>
    </xf>
    <xf numFmtId="0" fontId="25" fillId="0" borderId="21" xfId="46" applyFont="1" applyBorder="1" applyAlignment="1">
      <alignment horizontal="left" vertical="center"/>
    </xf>
    <xf numFmtId="0" fontId="25" fillId="0" borderId="22" xfId="46" applyFont="1" applyBorder="1" applyAlignment="1">
      <alignment horizontal="left" vertical="center"/>
    </xf>
    <xf numFmtId="0" fontId="25" fillId="0" borderId="23" xfId="46" applyFont="1" applyBorder="1" applyAlignment="1">
      <alignment horizontal="left" vertical="center"/>
    </xf>
    <xf numFmtId="0" fontId="25" fillId="0" borderId="21" xfId="42" applyFont="1" applyBorder="1" applyAlignment="1">
      <alignment horizontal="left" vertical="center"/>
    </xf>
    <xf numFmtId="0" fontId="25" fillId="0" borderId="22" xfId="42" applyFont="1" applyBorder="1" applyAlignment="1">
      <alignment horizontal="left" vertical="center"/>
    </xf>
    <xf numFmtId="0" fontId="25" fillId="0" borderId="23" xfId="42" applyFont="1" applyBorder="1" applyAlignment="1">
      <alignment horizontal="left" vertical="center"/>
    </xf>
    <xf numFmtId="0" fontId="33" fillId="35" borderId="0" xfId="0" applyFont="1" applyFill="1" applyAlignment="1">
      <alignment horizontal="center" vertical="center"/>
    </xf>
    <xf numFmtId="0" fontId="1" fillId="35" borderId="0" xfId="0" applyFont="1" applyFill="1" applyAlignment="1">
      <alignment horizontal="center" vertical="center"/>
    </xf>
    <xf numFmtId="0" fontId="25" fillId="0" borderId="11" xfId="42" applyFont="1" applyBorder="1" applyAlignment="1">
      <alignment horizontal="right"/>
    </xf>
    <xf numFmtId="0" fontId="25" fillId="0" borderId="0" xfId="42" applyFont="1" applyAlignment="1">
      <alignment horizontal="center" wrapText="1"/>
    </xf>
    <xf numFmtId="0" fontId="27" fillId="33" borderId="0" xfId="0" applyFont="1" applyFill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7" fillId="0" borderId="11" xfId="42" applyFont="1" applyBorder="1" applyAlignment="1">
      <alignment horizontal="center" wrapText="1"/>
    </xf>
    <xf numFmtId="0" fontId="25" fillId="0" borderId="11" xfId="42" applyFont="1" applyBorder="1" applyAlignment="1">
      <alignment horizontal="center"/>
    </xf>
    <xf numFmtId="0" fontId="25" fillId="0" borderId="11" xfId="42" applyFont="1" applyBorder="1" applyAlignment="1">
      <alignment horizontal="left"/>
    </xf>
    <xf numFmtId="0" fontId="25" fillId="0" borderId="12" xfId="42" applyFont="1" applyBorder="1" applyAlignment="1">
      <alignment horizontal="right"/>
    </xf>
    <xf numFmtId="0" fontId="25" fillId="0" borderId="13" xfId="42" applyFont="1" applyBorder="1" applyAlignment="1">
      <alignment horizontal="right"/>
    </xf>
    <xf numFmtId="0" fontId="27" fillId="33" borderId="11" xfId="42" applyFont="1" applyFill="1" applyBorder="1" applyAlignment="1">
      <alignment horizontal="center"/>
    </xf>
    <xf numFmtId="0" fontId="33" fillId="35" borderId="0" xfId="0" applyFont="1" applyFill="1" applyAlignment="1">
      <alignment horizontal="center" vertical="center" wrapText="1"/>
    </xf>
    <xf numFmtId="0" fontId="29" fillId="0" borderId="11" xfId="0" applyFont="1" applyBorder="1" applyAlignment="1">
      <alignment horizontal="right" vertical="center"/>
    </xf>
    <xf numFmtId="0" fontId="27" fillId="33" borderId="11" xfId="42" applyFont="1" applyFill="1" applyBorder="1" applyAlignment="1">
      <alignment horizontal="center" vertical="center"/>
    </xf>
    <xf numFmtId="0" fontId="27" fillId="33" borderId="11" xfId="42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left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3 2" xfId="46" xr:uid="{00000000-0005-0000-0000-000027000000}"/>
    <cellStyle name="Note" xfId="37" builtinId="10" customBuiltin="1"/>
    <cellStyle name="Note 2" xfId="44" xr:uid="{00000000-0005-0000-0000-000029000000}"/>
    <cellStyle name="Note 3" xfId="45" xr:uid="{00000000-0005-0000-0000-00002A000000}"/>
    <cellStyle name="Note 4" xfId="47" xr:uid="{00000000-0005-0000-0000-00002B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mruColors>
      <color rgb="FFFFFFCC"/>
      <color rgb="FF0000FF"/>
      <color rgb="FF028C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114300</xdr:colOff>
      <xdr:row>3</xdr:row>
      <xdr:rowOff>50588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3D6A06-23E1-4FB9-9A29-36BACE02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3567" cy="531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118110</xdr:colOff>
      <xdr:row>3</xdr:row>
      <xdr:rowOff>44873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B6F5BD-F9ED-47B0-B6F1-5479E674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377" cy="527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F80D-EB99-42D7-A92D-8D8F6480CFBE}">
  <sheetPr>
    <tabColor theme="0" tint="-0.14999847407452621"/>
  </sheetPr>
  <dimension ref="A1"/>
  <sheetViews>
    <sheetView zoomScale="90" zoomScaleNormal="90" workbookViewId="0"/>
  </sheetViews>
  <sheetFormatPr defaultColWidth="8.85546875" defaultRowHeight="12.75" x14ac:dyDescent="0.25"/>
  <cols>
    <col min="1" max="16384" width="8.85546875" style="72"/>
  </cols>
  <sheetData/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FF14-3884-4A3D-83C3-172CFFAC5AC7}">
  <sheetPr>
    <tabColor theme="9" tint="0.59999389629810485"/>
  </sheetPr>
  <dimension ref="A1:N108"/>
  <sheetViews>
    <sheetView zoomScale="90" zoomScaleNormal="90" zoomScaleSheetLayoutView="90" zoomScalePageLayoutView="90" workbookViewId="0">
      <selection activeCell="O1" sqref="O1"/>
    </sheetView>
  </sheetViews>
  <sheetFormatPr defaultRowHeight="12.75" x14ac:dyDescent="0.25"/>
  <cols>
    <col min="1" max="24" width="9.140625" style="2" customWidth="1"/>
    <col min="25" max="235" width="8.85546875" style="2"/>
    <col min="236" max="236" width="2" style="2" customWidth="1"/>
    <col min="237" max="238" width="10.5703125" style="2" customWidth="1"/>
    <col min="239" max="239" width="8.85546875" style="2"/>
    <col min="240" max="240" width="10.5703125" style="2" customWidth="1"/>
    <col min="241" max="241" width="13.140625" style="2" customWidth="1"/>
    <col min="242" max="243" width="8.140625" style="2" customWidth="1"/>
    <col min="244" max="244" width="6.85546875" style="2" customWidth="1"/>
    <col min="245" max="245" width="9.85546875" style="2" customWidth="1"/>
    <col min="246" max="491" width="8.85546875" style="2"/>
    <col min="492" max="492" width="2" style="2" customWidth="1"/>
    <col min="493" max="494" width="10.5703125" style="2" customWidth="1"/>
    <col min="495" max="495" width="8.85546875" style="2"/>
    <col min="496" max="496" width="10.5703125" style="2" customWidth="1"/>
    <col min="497" max="497" width="13.140625" style="2" customWidth="1"/>
    <col min="498" max="499" width="8.140625" style="2" customWidth="1"/>
    <col min="500" max="500" width="6.85546875" style="2" customWidth="1"/>
    <col min="501" max="501" width="9.85546875" style="2" customWidth="1"/>
    <col min="502" max="747" width="8.85546875" style="2"/>
    <col min="748" max="748" width="2" style="2" customWidth="1"/>
    <col min="749" max="750" width="10.5703125" style="2" customWidth="1"/>
    <col min="751" max="751" width="8.85546875" style="2"/>
    <col min="752" max="752" width="10.5703125" style="2" customWidth="1"/>
    <col min="753" max="753" width="13.140625" style="2" customWidth="1"/>
    <col min="754" max="755" width="8.140625" style="2" customWidth="1"/>
    <col min="756" max="756" width="6.85546875" style="2" customWidth="1"/>
    <col min="757" max="757" width="9.85546875" style="2" customWidth="1"/>
    <col min="758" max="1003" width="8.85546875" style="2"/>
    <col min="1004" max="1004" width="2" style="2" customWidth="1"/>
    <col min="1005" max="1006" width="10.5703125" style="2" customWidth="1"/>
    <col min="1007" max="1007" width="8.85546875" style="2"/>
    <col min="1008" max="1008" width="10.5703125" style="2" customWidth="1"/>
    <col min="1009" max="1009" width="13.140625" style="2" customWidth="1"/>
    <col min="1010" max="1011" width="8.140625" style="2" customWidth="1"/>
    <col min="1012" max="1012" width="6.85546875" style="2" customWidth="1"/>
    <col min="1013" max="1013" width="9.85546875" style="2" customWidth="1"/>
    <col min="1014" max="1259" width="8.85546875" style="2"/>
    <col min="1260" max="1260" width="2" style="2" customWidth="1"/>
    <col min="1261" max="1262" width="10.5703125" style="2" customWidth="1"/>
    <col min="1263" max="1263" width="8.85546875" style="2"/>
    <col min="1264" max="1264" width="10.5703125" style="2" customWidth="1"/>
    <col min="1265" max="1265" width="13.140625" style="2" customWidth="1"/>
    <col min="1266" max="1267" width="8.140625" style="2" customWidth="1"/>
    <col min="1268" max="1268" width="6.85546875" style="2" customWidth="1"/>
    <col min="1269" max="1269" width="9.85546875" style="2" customWidth="1"/>
    <col min="1270" max="1515" width="8.85546875" style="2"/>
    <col min="1516" max="1516" width="2" style="2" customWidth="1"/>
    <col min="1517" max="1518" width="10.5703125" style="2" customWidth="1"/>
    <col min="1519" max="1519" width="8.85546875" style="2"/>
    <col min="1520" max="1520" width="10.5703125" style="2" customWidth="1"/>
    <col min="1521" max="1521" width="13.140625" style="2" customWidth="1"/>
    <col min="1522" max="1523" width="8.140625" style="2" customWidth="1"/>
    <col min="1524" max="1524" width="6.85546875" style="2" customWidth="1"/>
    <col min="1525" max="1525" width="9.85546875" style="2" customWidth="1"/>
    <col min="1526" max="1771" width="8.85546875" style="2"/>
    <col min="1772" max="1772" width="2" style="2" customWidth="1"/>
    <col min="1773" max="1774" width="10.5703125" style="2" customWidth="1"/>
    <col min="1775" max="1775" width="8.85546875" style="2"/>
    <col min="1776" max="1776" width="10.5703125" style="2" customWidth="1"/>
    <col min="1777" max="1777" width="13.140625" style="2" customWidth="1"/>
    <col min="1778" max="1779" width="8.140625" style="2" customWidth="1"/>
    <col min="1780" max="1780" width="6.85546875" style="2" customWidth="1"/>
    <col min="1781" max="1781" width="9.85546875" style="2" customWidth="1"/>
    <col min="1782" max="2027" width="8.85546875" style="2"/>
    <col min="2028" max="2028" width="2" style="2" customWidth="1"/>
    <col min="2029" max="2030" width="10.5703125" style="2" customWidth="1"/>
    <col min="2031" max="2031" width="8.85546875" style="2"/>
    <col min="2032" max="2032" width="10.5703125" style="2" customWidth="1"/>
    <col min="2033" max="2033" width="13.140625" style="2" customWidth="1"/>
    <col min="2034" max="2035" width="8.140625" style="2" customWidth="1"/>
    <col min="2036" max="2036" width="6.85546875" style="2" customWidth="1"/>
    <col min="2037" max="2037" width="9.85546875" style="2" customWidth="1"/>
    <col min="2038" max="2283" width="8.85546875" style="2"/>
    <col min="2284" max="2284" width="2" style="2" customWidth="1"/>
    <col min="2285" max="2286" width="10.5703125" style="2" customWidth="1"/>
    <col min="2287" max="2287" width="8.85546875" style="2"/>
    <col min="2288" max="2288" width="10.5703125" style="2" customWidth="1"/>
    <col min="2289" max="2289" width="13.140625" style="2" customWidth="1"/>
    <col min="2290" max="2291" width="8.140625" style="2" customWidth="1"/>
    <col min="2292" max="2292" width="6.85546875" style="2" customWidth="1"/>
    <col min="2293" max="2293" width="9.85546875" style="2" customWidth="1"/>
    <col min="2294" max="2539" width="8.85546875" style="2"/>
    <col min="2540" max="2540" width="2" style="2" customWidth="1"/>
    <col min="2541" max="2542" width="10.5703125" style="2" customWidth="1"/>
    <col min="2543" max="2543" width="8.85546875" style="2"/>
    <col min="2544" max="2544" width="10.5703125" style="2" customWidth="1"/>
    <col min="2545" max="2545" width="13.140625" style="2" customWidth="1"/>
    <col min="2546" max="2547" width="8.140625" style="2" customWidth="1"/>
    <col min="2548" max="2548" width="6.85546875" style="2" customWidth="1"/>
    <col min="2549" max="2549" width="9.85546875" style="2" customWidth="1"/>
    <col min="2550" max="2795" width="8.85546875" style="2"/>
    <col min="2796" max="2796" width="2" style="2" customWidth="1"/>
    <col min="2797" max="2798" width="10.5703125" style="2" customWidth="1"/>
    <col min="2799" max="2799" width="8.85546875" style="2"/>
    <col min="2800" max="2800" width="10.5703125" style="2" customWidth="1"/>
    <col min="2801" max="2801" width="13.140625" style="2" customWidth="1"/>
    <col min="2802" max="2803" width="8.140625" style="2" customWidth="1"/>
    <col min="2804" max="2804" width="6.85546875" style="2" customWidth="1"/>
    <col min="2805" max="2805" width="9.85546875" style="2" customWidth="1"/>
    <col min="2806" max="3051" width="8.85546875" style="2"/>
    <col min="3052" max="3052" width="2" style="2" customWidth="1"/>
    <col min="3053" max="3054" width="10.5703125" style="2" customWidth="1"/>
    <col min="3055" max="3055" width="8.85546875" style="2"/>
    <col min="3056" max="3056" width="10.5703125" style="2" customWidth="1"/>
    <col min="3057" max="3057" width="13.140625" style="2" customWidth="1"/>
    <col min="3058" max="3059" width="8.140625" style="2" customWidth="1"/>
    <col min="3060" max="3060" width="6.85546875" style="2" customWidth="1"/>
    <col min="3061" max="3061" width="9.85546875" style="2" customWidth="1"/>
    <col min="3062" max="3307" width="8.85546875" style="2"/>
    <col min="3308" max="3308" width="2" style="2" customWidth="1"/>
    <col min="3309" max="3310" width="10.5703125" style="2" customWidth="1"/>
    <col min="3311" max="3311" width="8.85546875" style="2"/>
    <col min="3312" max="3312" width="10.5703125" style="2" customWidth="1"/>
    <col min="3313" max="3313" width="13.140625" style="2" customWidth="1"/>
    <col min="3314" max="3315" width="8.140625" style="2" customWidth="1"/>
    <col min="3316" max="3316" width="6.85546875" style="2" customWidth="1"/>
    <col min="3317" max="3317" width="9.85546875" style="2" customWidth="1"/>
    <col min="3318" max="3563" width="8.85546875" style="2"/>
    <col min="3564" max="3564" width="2" style="2" customWidth="1"/>
    <col min="3565" max="3566" width="10.5703125" style="2" customWidth="1"/>
    <col min="3567" max="3567" width="8.85546875" style="2"/>
    <col min="3568" max="3568" width="10.5703125" style="2" customWidth="1"/>
    <col min="3569" max="3569" width="13.140625" style="2" customWidth="1"/>
    <col min="3570" max="3571" width="8.140625" style="2" customWidth="1"/>
    <col min="3572" max="3572" width="6.85546875" style="2" customWidth="1"/>
    <col min="3573" max="3573" width="9.85546875" style="2" customWidth="1"/>
    <col min="3574" max="3819" width="8.85546875" style="2"/>
    <col min="3820" max="3820" width="2" style="2" customWidth="1"/>
    <col min="3821" max="3822" width="10.5703125" style="2" customWidth="1"/>
    <col min="3823" max="3823" width="8.85546875" style="2"/>
    <col min="3824" max="3824" width="10.5703125" style="2" customWidth="1"/>
    <col min="3825" max="3825" width="13.140625" style="2" customWidth="1"/>
    <col min="3826" max="3827" width="8.140625" style="2" customWidth="1"/>
    <col min="3828" max="3828" width="6.85546875" style="2" customWidth="1"/>
    <col min="3829" max="3829" width="9.85546875" style="2" customWidth="1"/>
    <col min="3830" max="4075" width="8.85546875" style="2"/>
    <col min="4076" max="4076" width="2" style="2" customWidth="1"/>
    <col min="4077" max="4078" width="10.5703125" style="2" customWidth="1"/>
    <col min="4079" max="4079" width="8.85546875" style="2"/>
    <col min="4080" max="4080" width="10.5703125" style="2" customWidth="1"/>
    <col min="4081" max="4081" width="13.140625" style="2" customWidth="1"/>
    <col min="4082" max="4083" width="8.140625" style="2" customWidth="1"/>
    <col min="4084" max="4084" width="6.85546875" style="2" customWidth="1"/>
    <col min="4085" max="4085" width="9.85546875" style="2" customWidth="1"/>
    <col min="4086" max="4331" width="8.85546875" style="2"/>
    <col min="4332" max="4332" width="2" style="2" customWidth="1"/>
    <col min="4333" max="4334" width="10.5703125" style="2" customWidth="1"/>
    <col min="4335" max="4335" width="8.85546875" style="2"/>
    <col min="4336" max="4336" width="10.5703125" style="2" customWidth="1"/>
    <col min="4337" max="4337" width="13.140625" style="2" customWidth="1"/>
    <col min="4338" max="4339" width="8.140625" style="2" customWidth="1"/>
    <col min="4340" max="4340" width="6.85546875" style="2" customWidth="1"/>
    <col min="4341" max="4341" width="9.85546875" style="2" customWidth="1"/>
    <col min="4342" max="4587" width="8.85546875" style="2"/>
    <col min="4588" max="4588" width="2" style="2" customWidth="1"/>
    <col min="4589" max="4590" width="10.5703125" style="2" customWidth="1"/>
    <col min="4591" max="4591" width="8.85546875" style="2"/>
    <col min="4592" max="4592" width="10.5703125" style="2" customWidth="1"/>
    <col min="4593" max="4593" width="13.140625" style="2" customWidth="1"/>
    <col min="4594" max="4595" width="8.140625" style="2" customWidth="1"/>
    <col min="4596" max="4596" width="6.85546875" style="2" customWidth="1"/>
    <col min="4597" max="4597" width="9.85546875" style="2" customWidth="1"/>
    <col min="4598" max="4843" width="8.85546875" style="2"/>
    <col min="4844" max="4844" width="2" style="2" customWidth="1"/>
    <col min="4845" max="4846" width="10.5703125" style="2" customWidth="1"/>
    <col min="4847" max="4847" width="8.85546875" style="2"/>
    <col min="4848" max="4848" width="10.5703125" style="2" customWidth="1"/>
    <col min="4849" max="4849" width="13.140625" style="2" customWidth="1"/>
    <col min="4850" max="4851" width="8.140625" style="2" customWidth="1"/>
    <col min="4852" max="4852" width="6.85546875" style="2" customWidth="1"/>
    <col min="4853" max="4853" width="9.85546875" style="2" customWidth="1"/>
    <col min="4854" max="5099" width="8.85546875" style="2"/>
    <col min="5100" max="5100" width="2" style="2" customWidth="1"/>
    <col min="5101" max="5102" width="10.5703125" style="2" customWidth="1"/>
    <col min="5103" max="5103" width="8.85546875" style="2"/>
    <col min="5104" max="5104" width="10.5703125" style="2" customWidth="1"/>
    <col min="5105" max="5105" width="13.140625" style="2" customWidth="1"/>
    <col min="5106" max="5107" width="8.140625" style="2" customWidth="1"/>
    <col min="5108" max="5108" width="6.85546875" style="2" customWidth="1"/>
    <col min="5109" max="5109" width="9.85546875" style="2" customWidth="1"/>
    <col min="5110" max="5355" width="8.85546875" style="2"/>
    <col min="5356" max="5356" width="2" style="2" customWidth="1"/>
    <col min="5357" max="5358" width="10.5703125" style="2" customWidth="1"/>
    <col min="5359" max="5359" width="8.85546875" style="2"/>
    <col min="5360" max="5360" width="10.5703125" style="2" customWidth="1"/>
    <col min="5361" max="5361" width="13.140625" style="2" customWidth="1"/>
    <col min="5362" max="5363" width="8.140625" style="2" customWidth="1"/>
    <col min="5364" max="5364" width="6.85546875" style="2" customWidth="1"/>
    <col min="5365" max="5365" width="9.85546875" style="2" customWidth="1"/>
    <col min="5366" max="5611" width="8.85546875" style="2"/>
    <col min="5612" max="5612" width="2" style="2" customWidth="1"/>
    <col min="5613" max="5614" width="10.5703125" style="2" customWidth="1"/>
    <col min="5615" max="5615" width="8.85546875" style="2"/>
    <col min="5616" max="5616" width="10.5703125" style="2" customWidth="1"/>
    <col min="5617" max="5617" width="13.140625" style="2" customWidth="1"/>
    <col min="5618" max="5619" width="8.140625" style="2" customWidth="1"/>
    <col min="5620" max="5620" width="6.85546875" style="2" customWidth="1"/>
    <col min="5621" max="5621" width="9.85546875" style="2" customWidth="1"/>
    <col min="5622" max="5867" width="8.85546875" style="2"/>
    <col min="5868" max="5868" width="2" style="2" customWidth="1"/>
    <col min="5869" max="5870" width="10.5703125" style="2" customWidth="1"/>
    <col min="5871" max="5871" width="8.85546875" style="2"/>
    <col min="5872" max="5872" width="10.5703125" style="2" customWidth="1"/>
    <col min="5873" max="5873" width="13.140625" style="2" customWidth="1"/>
    <col min="5874" max="5875" width="8.140625" style="2" customWidth="1"/>
    <col min="5876" max="5876" width="6.85546875" style="2" customWidth="1"/>
    <col min="5877" max="5877" width="9.85546875" style="2" customWidth="1"/>
    <col min="5878" max="6123" width="8.85546875" style="2"/>
    <col min="6124" max="6124" width="2" style="2" customWidth="1"/>
    <col min="6125" max="6126" width="10.5703125" style="2" customWidth="1"/>
    <col min="6127" max="6127" width="8.85546875" style="2"/>
    <col min="6128" max="6128" width="10.5703125" style="2" customWidth="1"/>
    <col min="6129" max="6129" width="13.140625" style="2" customWidth="1"/>
    <col min="6130" max="6131" width="8.140625" style="2" customWidth="1"/>
    <col min="6132" max="6132" width="6.85546875" style="2" customWidth="1"/>
    <col min="6133" max="6133" width="9.85546875" style="2" customWidth="1"/>
    <col min="6134" max="6379" width="8.85546875" style="2"/>
    <col min="6380" max="6380" width="2" style="2" customWidth="1"/>
    <col min="6381" max="6382" width="10.5703125" style="2" customWidth="1"/>
    <col min="6383" max="6383" width="8.85546875" style="2"/>
    <col min="6384" max="6384" width="10.5703125" style="2" customWidth="1"/>
    <col min="6385" max="6385" width="13.140625" style="2" customWidth="1"/>
    <col min="6386" max="6387" width="8.140625" style="2" customWidth="1"/>
    <col min="6388" max="6388" width="6.85546875" style="2" customWidth="1"/>
    <col min="6389" max="6389" width="9.85546875" style="2" customWidth="1"/>
    <col min="6390" max="6635" width="8.85546875" style="2"/>
    <col min="6636" max="6636" width="2" style="2" customWidth="1"/>
    <col min="6637" max="6638" width="10.5703125" style="2" customWidth="1"/>
    <col min="6639" max="6639" width="8.85546875" style="2"/>
    <col min="6640" max="6640" width="10.5703125" style="2" customWidth="1"/>
    <col min="6641" max="6641" width="13.140625" style="2" customWidth="1"/>
    <col min="6642" max="6643" width="8.140625" style="2" customWidth="1"/>
    <col min="6644" max="6644" width="6.85546875" style="2" customWidth="1"/>
    <col min="6645" max="6645" width="9.85546875" style="2" customWidth="1"/>
    <col min="6646" max="6891" width="8.85546875" style="2"/>
    <col min="6892" max="6892" width="2" style="2" customWidth="1"/>
    <col min="6893" max="6894" width="10.5703125" style="2" customWidth="1"/>
    <col min="6895" max="6895" width="8.85546875" style="2"/>
    <col min="6896" max="6896" width="10.5703125" style="2" customWidth="1"/>
    <col min="6897" max="6897" width="13.140625" style="2" customWidth="1"/>
    <col min="6898" max="6899" width="8.140625" style="2" customWidth="1"/>
    <col min="6900" max="6900" width="6.85546875" style="2" customWidth="1"/>
    <col min="6901" max="6901" width="9.85546875" style="2" customWidth="1"/>
    <col min="6902" max="7147" width="8.85546875" style="2"/>
    <col min="7148" max="7148" width="2" style="2" customWidth="1"/>
    <col min="7149" max="7150" width="10.5703125" style="2" customWidth="1"/>
    <col min="7151" max="7151" width="8.85546875" style="2"/>
    <col min="7152" max="7152" width="10.5703125" style="2" customWidth="1"/>
    <col min="7153" max="7153" width="13.140625" style="2" customWidth="1"/>
    <col min="7154" max="7155" width="8.140625" style="2" customWidth="1"/>
    <col min="7156" max="7156" width="6.85546875" style="2" customWidth="1"/>
    <col min="7157" max="7157" width="9.85546875" style="2" customWidth="1"/>
    <col min="7158" max="7403" width="8.85546875" style="2"/>
    <col min="7404" max="7404" width="2" style="2" customWidth="1"/>
    <col min="7405" max="7406" width="10.5703125" style="2" customWidth="1"/>
    <col min="7407" max="7407" width="8.85546875" style="2"/>
    <col min="7408" max="7408" width="10.5703125" style="2" customWidth="1"/>
    <col min="7409" max="7409" width="13.140625" style="2" customWidth="1"/>
    <col min="7410" max="7411" width="8.140625" style="2" customWidth="1"/>
    <col min="7412" max="7412" width="6.85546875" style="2" customWidth="1"/>
    <col min="7413" max="7413" width="9.85546875" style="2" customWidth="1"/>
    <col min="7414" max="7659" width="8.85546875" style="2"/>
    <col min="7660" max="7660" width="2" style="2" customWidth="1"/>
    <col min="7661" max="7662" width="10.5703125" style="2" customWidth="1"/>
    <col min="7663" max="7663" width="8.85546875" style="2"/>
    <col min="7664" max="7664" width="10.5703125" style="2" customWidth="1"/>
    <col min="7665" max="7665" width="13.140625" style="2" customWidth="1"/>
    <col min="7666" max="7667" width="8.140625" style="2" customWidth="1"/>
    <col min="7668" max="7668" width="6.85546875" style="2" customWidth="1"/>
    <col min="7669" max="7669" width="9.85546875" style="2" customWidth="1"/>
    <col min="7670" max="7915" width="8.85546875" style="2"/>
    <col min="7916" max="7916" width="2" style="2" customWidth="1"/>
    <col min="7917" max="7918" width="10.5703125" style="2" customWidth="1"/>
    <col min="7919" max="7919" width="8.85546875" style="2"/>
    <col min="7920" max="7920" width="10.5703125" style="2" customWidth="1"/>
    <col min="7921" max="7921" width="13.140625" style="2" customWidth="1"/>
    <col min="7922" max="7923" width="8.140625" style="2" customWidth="1"/>
    <col min="7924" max="7924" width="6.85546875" style="2" customWidth="1"/>
    <col min="7925" max="7925" width="9.85546875" style="2" customWidth="1"/>
    <col min="7926" max="8171" width="8.85546875" style="2"/>
    <col min="8172" max="8172" width="2" style="2" customWidth="1"/>
    <col min="8173" max="8174" width="10.5703125" style="2" customWidth="1"/>
    <col min="8175" max="8175" width="8.85546875" style="2"/>
    <col min="8176" max="8176" width="10.5703125" style="2" customWidth="1"/>
    <col min="8177" max="8177" width="13.140625" style="2" customWidth="1"/>
    <col min="8178" max="8179" width="8.140625" style="2" customWidth="1"/>
    <col min="8180" max="8180" width="6.85546875" style="2" customWidth="1"/>
    <col min="8181" max="8181" width="9.85546875" style="2" customWidth="1"/>
    <col min="8182" max="8427" width="8.85546875" style="2"/>
    <col min="8428" max="8428" width="2" style="2" customWidth="1"/>
    <col min="8429" max="8430" width="10.5703125" style="2" customWidth="1"/>
    <col min="8431" max="8431" width="8.85546875" style="2"/>
    <col min="8432" max="8432" width="10.5703125" style="2" customWidth="1"/>
    <col min="8433" max="8433" width="13.140625" style="2" customWidth="1"/>
    <col min="8434" max="8435" width="8.140625" style="2" customWidth="1"/>
    <col min="8436" max="8436" width="6.85546875" style="2" customWidth="1"/>
    <col min="8437" max="8437" width="9.85546875" style="2" customWidth="1"/>
    <col min="8438" max="8683" width="8.85546875" style="2"/>
    <col min="8684" max="8684" width="2" style="2" customWidth="1"/>
    <col min="8685" max="8686" width="10.5703125" style="2" customWidth="1"/>
    <col min="8687" max="8687" width="8.85546875" style="2"/>
    <col min="8688" max="8688" width="10.5703125" style="2" customWidth="1"/>
    <col min="8689" max="8689" width="13.140625" style="2" customWidth="1"/>
    <col min="8690" max="8691" width="8.140625" style="2" customWidth="1"/>
    <col min="8692" max="8692" width="6.85546875" style="2" customWidth="1"/>
    <col min="8693" max="8693" width="9.85546875" style="2" customWidth="1"/>
    <col min="8694" max="8939" width="8.85546875" style="2"/>
    <col min="8940" max="8940" width="2" style="2" customWidth="1"/>
    <col min="8941" max="8942" width="10.5703125" style="2" customWidth="1"/>
    <col min="8943" max="8943" width="8.85546875" style="2"/>
    <col min="8944" max="8944" width="10.5703125" style="2" customWidth="1"/>
    <col min="8945" max="8945" width="13.140625" style="2" customWidth="1"/>
    <col min="8946" max="8947" width="8.140625" style="2" customWidth="1"/>
    <col min="8948" max="8948" width="6.85546875" style="2" customWidth="1"/>
    <col min="8949" max="8949" width="9.85546875" style="2" customWidth="1"/>
    <col min="8950" max="9195" width="8.85546875" style="2"/>
    <col min="9196" max="9196" width="2" style="2" customWidth="1"/>
    <col min="9197" max="9198" width="10.5703125" style="2" customWidth="1"/>
    <col min="9199" max="9199" width="8.85546875" style="2"/>
    <col min="9200" max="9200" width="10.5703125" style="2" customWidth="1"/>
    <col min="9201" max="9201" width="13.140625" style="2" customWidth="1"/>
    <col min="9202" max="9203" width="8.140625" style="2" customWidth="1"/>
    <col min="9204" max="9204" width="6.85546875" style="2" customWidth="1"/>
    <col min="9205" max="9205" width="9.85546875" style="2" customWidth="1"/>
    <col min="9206" max="9451" width="8.85546875" style="2"/>
    <col min="9452" max="9452" width="2" style="2" customWidth="1"/>
    <col min="9453" max="9454" width="10.5703125" style="2" customWidth="1"/>
    <col min="9455" max="9455" width="8.85546875" style="2"/>
    <col min="9456" max="9456" width="10.5703125" style="2" customWidth="1"/>
    <col min="9457" max="9457" width="13.140625" style="2" customWidth="1"/>
    <col min="9458" max="9459" width="8.140625" style="2" customWidth="1"/>
    <col min="9460" max="9460" width="6.85546875" style="2" customWidth="1"/>
    <col min="9461" max="9461" width="9.85546875" style="2" customWidth="1"/>
    <col min="9462" max="9707" width="8.85546875" style="2"/>
    <col min="9708" max="9708" width="2" style="2" customWidth="1"/>
    <col min="9709" max="9710" width="10.5703125" style="2" customWidth="1"/>
    <col min="9711" max="9711" width="8.85546875" style="2"/>
    <col min="9712" max="9712" width="10.5703125" style="2" customWidth="1"/>
    <col min="9713" max="9713" width="13.140625" style="2" customWidth="1"/>
    <col min="9714" max="9715" width="8.140625" style="2" customWidth="1"/>
    <col min="9716" max="9716" width="6.85546875" style="2" customWidth="1"/>
    <col min="9717" max="9717" width="9.85546875" style="2" customWidth="1"/>
    <col min="9718" max="9963" width="8.85546875" style="2"/>
    <col min="9964" max="9964" width="2" style="2" customWidth="1"/>
    <col min="9965" max="9966" width="10.5703125" style="2" customWidth="1"/>
    <col min="9967" max="9967" width="8.85546875" style="2"/>
    <col min="9968" max="9968" width="10.5703125" style="2" customWidth="1"/>
    <col min="9969" max="9969" width="13.140625" style="2" customWidth="1"/>
    <col min="9970" max="9971" width="8.140625" style="2" customWidth="1"/>
    <col min="9972" max="9972" width="6.85546875" style="2" customWidth="1"/>
    <col min="9973" max="9973" width="9.85546875" style="2" customWidth="1"/>
    <col min="9974" max="10219" width="8.85546875" style="2"/>
    <col min="10220" max="10220" width="2" style="2" customWidth="1"/>
    <col min="10221" max="10222" width="10.5703125" style="2" customWidth="1"/>
    <col min="10223" max="10223" width="8.85546875" style="2"/>
    <col min="10224" max="10224" width="10.5703125" style="2" customWidth="1"/>
    <col min="10225" max="10225" width="13.140625" style="2" customWidth="1"/>
    <col min="10226" max="10227" width="8.140625" style="2" customWidth="1"/>
    <col min="10228" max="10228" width="6.85546875" style="2" customWidth="1"/>
    <col min="10229" max="10229" width="9.85546875" style="2" customWidth="1"/>
    <col min="10230" max="10475" width="8.85546875" style="2"/>
    <col min="10476" max="10476" width="2" style="2" customWidth="1"/>
    <col min="10477" max="10478" width="10.5703125" style="2" customWidth="1"/>
    <col min="10479" max="10479" width="8.85546875" style="2"/>
    <col min="10480" max="10480" width="10.5703125" style="2" customWidth="1"/>
    <col min="10481" max="10481" width="13.140625" style="2" customWidth="1"/>
    <col min="10482" max="10483" width="8.140625" style="2" customWidth="1"/>
    <col min="10484" max="10484" width="6.85546875" style="2" customWidth="1"/>
    <col min="10485" max="10485" width="9.85546875" style="2" customWidth="1"/>
    <col min="10486" max="10731" width="8.85546875" style="2"/>
    <col min="10732" max="10732" width="2" style="2" customWidth="1"/>
    <col min="10733" max="10734" width="10.5703125" style="2" customWidth="1"/>
    <col min="10735" max="10735" width="8.85546875" style="2"/>
    <col min="10736" max="10736" width="10.5703125" style="2" customWidth="1"/>
    <col min="10737" max="10737" width="13.140625" style="2" customWidth="1"/>
    <col min="10738" max="10739" width="8.140625" style="2" customWidth="1"/>
    <col min="10740" max="10740" width="6.85546875" style="2" customWidth="1"/>
    <col min="10741" max="10741" width="9.85546875" style="2" customWidth="1"/>
    <col min="10742" max="10987" width="8.85546875" style="2"/>
    <col min="10988" max="10988" width="2" style="2" customWidth="1"/>
    <col min="10989" max="10990" width="10.5703125" style="2" customWidth="1"/>
    <col min="10991" max="10991" width="8.85546875" style="2"/>
    <col min="10992" max="10992" width="10.5703125" style="2" customWidth="1"/>
    <col min="10993" max="10993" width="13.140625" style="2" customWidth="1"/>
    <col min="10994" max="10995" width="8.140625" style="2" customWidth="1"/>
    <col min="10996" max="10996" width="6.85546875" style="2" customWidth="1"/>
    <col min="10997" max="10997" width="9.85546875" style="2" customWidth="1"/>
    <col min="10998" max="11243" width="8.85546875" style="2"/>
    <col min="11244" max="11244" width="2" style="2" customWidth="1"/>
    <col min="11245" max="11246" width="10.5703125" style="2" customWidth="1"/>
    <col min="11247" max="11247" width="8.85546875" style="2"/>
    <col min="11248" max="11248" width="10.5703125" style="2" customWidth="1"/>
    <col min="11249" max="11249" width="13.140625" style="2" customWidth="1"/>
    <col min="11250" max="11251" width="8.140625" style="2" customWidth="1"/>
    <col min="11252" max="11252" width="6.85546875" style="2" customWidth="1"/>
    <col min="11253" max="11253" width="9.85546875" style="2" customWidth="1"/>
    <col min="11254" max="11499" width="8.85546875" style="2"/>
    <col min="11500" max="11500" width="2" style="2" customWidth="1"/>
    <col min="11501" max="11502" width="10.5703125" style="2" customWidth="1"/>
    <col min="11503" max="11503" width="8.85546875" style="2"/>
    <col min="11504" max="11504" width="10.5703125" style="2" customWidth="1"/>
    <col min="11505" max="11505" width="13.140625" style="2" customWidth="1"/>
    <col min="11506" max="11507" width="8.140625" style="2" customWidth="1"/>
    <col min="11508" max="11508" width="6.85546875" style="2" customWidth="1"/>
    <col min="11509" max="11509" width="9.85546875" style="2" customWidth="1"/>
    <col min="11510" max="11755" width="8.85546875" style="2"/>
    <col min="11756" max="11756" width="2" style="2" customWidth="1"/>
    <col min="11757" max="11758" width="10.5703125" style="2" customWidth="1"/>
    <col min="11759" max="11759" width="8.85546875" style="2"/>
    <col min="11760" max="11760" width="10.5703125" style="2" customWidth="1"/>
    <col min="11761" max="11761" width="13.140625" style="2" customWidth="1"/>
    <col min="11762" max="11763" width="8.140625" style="2" customWidth="1"/>
    <col min="11764" max="11764" width="6.85546875" style="2" customWidth="1"/>
    <col min="11765" max="11765" width="9.85546875" style="2" customWidth="1"/>
    <col min="11766" max="12011" width="8.85546875" style="2"/>
    <col min="12012" max="12012" width="2" style="2" customWidth="1"/>
    <col min="12013" max="12014" width="10.5703125" style="2" customWidth="1"/>
    <col min="12015" max="12015" width="8.85546875" style="2"/>
    <col min="12016" max="12016" width="10.5703125" style="2" customWidth="1"/>
    <col min="12017" max="12017" width="13.140625" style="2" customWidth="1"/>
    <col min="12018" max="12019" width="8.140625" style="2" customWidth="1"/>
    <col min="12020" max="12020" width="6.85546875" style="2" customWidth="1"/>
    <col min="12021" max="12021" width="9.85546875" style="2" customWidth="1"/>
    <col min="12022" max="12267" width="8.85546875" style="2"/>
    <col min="12268" max="12268" width="2" style="2" customWidth="1"/>
    <col min="12269" max="12270" width="10.5703125" style="2" customWidth="1"/>
    <col min="12271" max="12271" width="8.85546875" style="2"/>
    <col min="12272" max="12272" width="10.5703125" style="2" customWidth="1"/>
    <col min="12273" max="12273" width="13.140625" style="2" customWidth="1"/>
    <col min="12274" max="12275" width="8.140625" style="2" customWidth="1"/>
    <col min="12276" max="12276" width="6.85546875" style="2" customWidth="1"/>
    <col min="12277" max="12277" width="9.85546875" style="2" customWidth="1"/>
    <col min="12278" max="12523" width="8.85546875" style="2"/>
    <col min="12524" max="12524" width="2" style="2" customWidth="1"/>
    <col min="12525" max="12526" width="10.5703125" style="2" customWidth="1"/>
    <col min="12527" max="12527" width="8.85546875" style="2"/>
    <col min="12528" max="12528" width="10.5703125" style="2" customWidth="1"/>
    <col min="12529" max="12529" width="13.140625" style="2" customWidth="1"/>
    <col min="12530" max="12531" width="8.140625" style="2" customWidth="1"/>
    <col min="12532" max="12532" width="6.85546875" style="2" customWidth="1"/>
    <col min="12533" max="12533" width="9.85546875" style="2" customWidth="1"/>
    <col min="12534" max="12779" width="8.85546875" style="2"/>
    <col min="12780" max="12780" width="2" style="2" customWidth="1"/>
    <col min="12781" max="12782" width="10.5703125" style="2" customWidth="1"/>
    <col min="12783" max="12783" width="8.85546875" style="2"/>
    <col min="12784" max="12784" width="10.5703125" style="2" customWidth="1"/>
    <col min="12785" max="12785" width="13.140625" style="2" customWidth="1"/>
    <col min="12786" max="12787" width="8.140625" style="2" customWidth="1"/>
    <col min="12788" max="12788" width="6.85546875" style="2" customWidth="1"/>
    <col min="12789" max="12789" width="9.85546875" style="2" customWidth="1"/>
    <col min="12790" max="13035" width="8.85546875" style="2"/>
    <col min="13036" max="13036" width="2" style="2" customWidth="1"/>
    <col min="13037" max="13038" width="10.5703125" style="2" customWidth="1"/>
    <col min="13039" max="13039" width="8.85546875" style="2"/>
    <col min="13040" max="13040" width="10.5703125" style="2" customWidth="1"/>
    <col min="13041" max="13041" width="13.140625" style="2" customWidth="1"/>
    <col min="13042" max="13043" width="8.140625" style="2" customWidth="1"/>
    <col min="13044" max="13044" width="6.85546875" style="2" customWidth="1"/>
    <col min="13045" max="13045" width="9.85546875" style="2" customWidth="1"/>
    <col min="13046" max="13291" width="8.85546875" style="2"/>
    <col min="13292" max="13292" width="2" style="2" customWidth="1"/>
    <col min="13293" max="13294" width="10.5703125" style="2" customWidth="1"/>
    <col min="13295" max="13295" width="8.85546875" style="2"/>
    <col min="13296" max="13296" width="10.5703125" style="2" customWidth="1"/>
    <col min="13297" max="13297" width="13.140625" style="2" customWidth="1"/>
    <col min="13298" max="13299" width="8.140625" style="2" customWidth="1"/>
    <col min="13300" max="13300" width="6.85546875" style="2" customWidth="1"/>
    <col min="13301" max="13301" width="9.85546875" style="2" customWidth="1"/>
    <col min="13302" max="13547" width="8.85546875" style="2"/>
    <col min="13548" max="13548" width="2" style="2" customWidth="1"/>
    <col min="13549" max="13550" width="10.5703125" style="2" customWidth="1"/>
    <col min="13551" max="13551" width="8.85546875" style="2"/>
    <col min="13552" max="13552" width="10.5703125" style="2" customWidth="1"/>
    <col min="13553" max="13553" width="13.140625" style="2" customWidth="1"/>
    <col min="13554" max="13555" width="8.140625" style="2" customWidth="1"/>
    <col min="13556" max="13556" width="6.85546875" style="2" customWidth="1"/>
    <col min="13557" max="13557" width="9.85546875" style="2" customWidth="1"/>
    <col min="13558" max="13803" width="8.85546875" style="2"/>
    <col min="13804" max="13804" width="2" style="2" customWidth="1"/>
    <col min="13805" max="13806" width="10.5703125" style="2" customWidth="1"/>
    <col min="13807" max="13807" width="8.85546875" style="2"/>
    <col min="13808" max="13808" width="10.5703125" style="2" customWidth="1"/>
    <col min="13809" max="13809" width="13.140625" style="2" customWidth="1"/>
    <col min="13810" max="13811" width="8.140625" style="2" customWidth="1"/>
    <col min="13812" max="13812" width="6.85546875" style="2" customWidth="1"/>
    <col min="13813" max="13813" width="9.85546875" style="2" customWidth="1"/>
    <col min="13814" max="14059" width="8.85546875" style="2"/>
    <col min="14060" max="14060" width="2" style="2" customWidth="1"/>
    <col min="14061" max="14062" width="10.5703125" style="2" customWidth="1"/>
    <col min="14063" max="14063" width="8.85546875" style="2"/>
    <col min="14064" max="14064" width="10.5703125" style="2" customWidth="1"/>
    <col min="14065" max="14065" width="13.140625" style="2" customWidth="1"/>
    <col min="14066" max="14067" width="8.140625" style="2" customWidth="1"/>
    <col min="14068" max="14068" width="6.85546875" style="2" customWidth="1"/>
    <col min="14069" max="14069" width="9.85546875" style="2" customWidth="1"/>
    <col min="14070" max="14315" width="8.85546875" style="2"/>
    <col min="14316" max="14316" width="2" style="2" customWidth="1"/>
    <col min="14317" max="14318" width="10.5703125" style="2" customWidth="1"/>
    <col min="14319" max="14319" width="8.85546875" style="2"/>
    <col min="14320" max="14320" width="10.5703125" style="2" customWidth="1"/>
    <col min="14321" max="14321" width="13.140625" style="2" customWidth="1"/>
    <col min="14322" max="14323" width="8.140625" style="2" customWidth="1"/>
    <col min="14324" max="14324" width="6.85546875" style="2" customWidth="1"/>
    <col min="14325" max="14325" width="9.85546875" style="2" customWidth="1"/>
    <col min="14326" max="14571" width="8.85546875" style="2"/>
    <col min="14572" max="14572" width="2" style="2" customWidth="1"/>
    <col min="14573" max="14574" width="10.5703125" style="2" customWidth="1"/>
    <col min="14575" max="14575" width="8.85546875" style="2"/>
    <col min="14576" max="14576" width="10.5703125" style="2" customWidth="1"/>
    <col min="14577" max="14577" width="13.140625" style="2" customWidth="1"/>
    <col min="14578" max="14579" width="8.140625" style="2" customWidth="1"/>
    <col min="14580" max="14580" width="6.85546875" style="2" customWidth="1"/>
    <col min="14581" max="14581" width="9.85546875" style="2" customWidth="1"/>
    <col min="14582" max="14827" width="8.85546875" style="2"/>
    <col min="14828" max="14828" width="2" style="2" customWidth="1"/>
    <col min="14829" max="14830" width="10.5703125" style="2" customWidth="1"/>
    <col min="14831" max="14831" width="8.85546875" style="2"/>
    <col min="14832" max="14832" width="10.5703125" style="2" customWidth="1"/>
    <col min="14833" max="14833" width="13.140625" style="2" customWidth="1"/>
    <col min="14834" max="14835" width="8.140625" style="2" customWidth="1"/>
    <col min="14836" max="14836" width="6.85546875" style="2" customWidth="1"/>
    <col min="14837" max="14837" width="9.85546875" style="2" customWidth="1"/>
    <col min="14838" max="15083" width="8.85546875" style="2"/>
    <col min="15084" max="15084" width="2" style="2" customWidth="1"/>
    <col min="15085" max="15086" width="10.5703125" style="2" customWidth="1"/>
    <col min="15087" max="15087" width="8.85546875" style="2"/>
    <col min="15088" max="15088" width="10.5703125" style="2" customWidth="1"/>
    <col min="15089" max="15089" width="13.140625" style="2" customWidth="1"/>
    <col min="15090" max="15091" width="8.140625" style="2" customWidth="1"/>
    <col min="15092" max="15092" width="6.85546875" style="2" customWidth="1"/>
    <col min="15093" max="15093" width="9.85546875" style="2" customWidth="1"/>
    <col min="15094" max="15339" width="8.85546875" style="2"/>
    <col min="15340" max="15340" width="2" style="2" customWidth="1"/>
    <col min="15341" max="15342" width="10.5703125" style="2" customWidth="1"/>
    <col min="15343" max="15343" width="8.85546875" style="2"/>
    <col min="15344" max="15344" width="10.5703125" style="2" customWidth="1"/>
    <col min="15345" max="15345" width="13.140625" style="2" customWidth="1"/>
    <col min="15346" max="15347" width="8.140625" style="2" customWidth="1"/>
    <col min="15348" max="15348" width="6.85546875" style="2" customWidth="1"/>
    <col min="15349" max="15349" width="9.85546875" style="2" customWidth="1"/>
    <col min="15350" max="15595" width="8.85546875" style="2"/>
    <col min="15596" max="15596" width="2" style="2" customWidth="1"/>
    <col min="15597" max="15598" width="10.5703125" style="2" customWidth="1"/>
    <col min="15599" max="15599" width="8.85546875" style="2"/>
    <col min="15600" max="15600" width="10.5703125" style="2" customWidth="1"/>
    <col min="15601" max="15601" width="13.140625" style="2" customWidth="1"/>
    <col min="15602" max="15603" width="8.140625" style="2" customWidth="1"/>
    <col min="15604" max="15604" width="6.85546875" style="2" customWidth="1"/>
    <col min="15605" max="15605" width="9.85546875" style="2" customWidth="1"/>
    <col min="15606" max="15851" width="8.85546875" style="2"/>
    <col min="15852" max="15852" width="2" style="2" customWidth="1"/>
    <col min="15853" max="15854" width="10.5703125" style="2" customWidth="1"/>
    <col min="15855" max="15855" width="8.85546875" style="2"/>
    <col min="15856" max="15856" width="10.5703125" style="2" customWidth="1"/>
    <col min="15857" max="15857" width="13.140625" style="2" customWidth="1"/>
    <col min="15858" max="15859" width="8.140625" style="2" customWidth="1"/>
    <col min="15860" max="15860" width="6.85546875" style="2" customWidth="1"/>
    <col min="15861" max="15861" width="9.85546875" style="2" customWidth="1"/>
    <col min="15862" max="16107" width="8.85546875" style="2"/>
    <col min="16108" max="16108" width="2" style="2" customWidth="1"/>
    <col min="16109" max="16110" width="10.5703125" style="2" customWidth="1"/>
    <col min="16111" max="16111" width="8.85546875" style="2"/>
    <col min="16112" max="16112" width="10.5703125" style="2" customWidth="1"/>
    <col min="16113" max="16113" width="13.140625" style="2" customWidth="1"/>
    <col min="16114" max="16115" width="8.140625" style="2" customWidth="1"/>
    <col min="16116" max="16116" width="6.85546875" style="2" customWidth="1"/>
    <col min="16117" max="16117" width="9.85546875" style="2" customWidth="1"/>
    <col min="16118" max="16367" width="8.85546875" style="2"/>
    <col min="16368" max="16369" width="9.140625" style="2" customWidth="1"/>
    <col min="16370" max="16384" width="8.85546875" style="2"/>
  </cols>
  <sheetData>
    <row r="1" spans="1:14" x14ac:dyDescent="0.25">
      <c r="A1" s="75"/>
      <c r="B1" s="75"/>
      <c r="C1" s="77" t="s">
        <v>0</v>
      </c>
      <c r="D1" s="77"/>
      <c r="E1" s="77"/>
      <c r="J1" s="10" t="s">
        <v>1</v>
      </c>
      <c r="K1" s="11"/>
      <c r="L1" s="10" t="s">
        <v>2</v>
      </c>
      <c r="M1" s="105"/>
      <c r="N1" s="105"/>
    </row>
    <row r="2" spans="1:14" x14ac:dyDescent="0.25">
      <c r="A2" s="75"/>
      <c r="B2" s="75"/>
      <c r="C2" s="77"/>
      <c r="D2" s="77"/>
      <c r="E2" s="77"/>
      <c r="J2" s="10" t="s">
        <v>3</v>
      </c>
      <c r="K2" s="12"/>
      <c r="L2" s="10" t="s">
        <v>2</v>
      </c>
      <c r="M2" s="106"/>
      <c r="N2" s="106"/>
    </row>
    <row r="3" spans="1:14" x14ac:dyDescent="0.25">
      <c r="A3" s="75"/>
      <c r="B3" s="75"/>
      <c r="C3" s="77"/>
      <c r="D3" s="77"/>
      <c r="E3" s="77"/>
      <c r="J3" s="10" t="s">
        <v>4</v>
      </c>
      <c r="K3" s="78"/>
      <c r="L3" s="78"/>
      <c r="M3" s="78"/>
      <c r="N3" s="78"/>
    </row>
    <row r="4" spans="1:14" ht="13.5" thickBot="1" x14ac:dyDescent="0.3">
      <c r="A4" s="79" t="s">
        <v>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1:14" x14ac:dyDescent="0.25">
      <c r="A5" s="92" t="s">
        <v>6</v>
      </c>
      <c r="B5" s="99" t="s">
        <v>7</v>
      </c>
      <c r="C5" s="100"/>
      <c r="D5" s="101"/>
      <c r="E5" s="94" t="s">
        <v>8</v>
      </c>
      <c r="F5" s="95"/>
      <c r="G5" s="95"/>
      <c r="H5" s="96"/>
      <c r="I5" s="99" t="s">
        <v>9</v>
      </c>
      <c r="J5" s="100"/>
      <c r="K5" s="100"/>
      <c r="L5" s="100"/>
      <c r="M5" s="101"/>
      <c r="N5" s="97" t="s">
        <v>10</v>
      </c>
    </row>
    <row r="6" spans="1:14" ht="13.5" thickBot="1" x14ac:dyDescent="0.3">
      <c r="A6" s="93"/>
      <c r="B6" s="102"/>
      <c r="C6" s="103"/>
      <c r="D6" s="104"/>
      <c r="E6" s="18" t="s">
        <v>11</v>
      </c>
      <c r="F6" s="17" t="s">
        <v>12</v>
      </c>
      <c r="G6" s="17" t="s">
        <v>13</v>
      </c>
      <c r="H6" s="19" t="s">
        <v>14</v>
      </c>
      <c r="I6" s="102"/>
      <c r="J6" s="103"/>
      <c r="K6" s="103"/>
      <c r="L6" s="103"/>
      <c r="M6" s="104"/>
      <c r="N6" s="98"/>
    </row>
    <row r="7" spans="1:14" x14ac:dyDescent="0.25">
      <c r="A7" s="25">
        <v>11</v>
      </c>
      <c r="B7" s="83" t="s">
        <v>15</v>
      </c>
      <c r="C7" s="84"/>
      <c r="D7" s="85"/>
      <c r="E7" s="23">
        <v>98</v>
      </c>
      <c r="F7" s="24">
        <v>98</v>
      </c>
      <c r="G7" s="24">
        <v>98</v>
      </c>
      <c r="H7" s="28">
        <v>98</v>
      </c>
      <c r="I7" s="86" t="s">
        <v>16</v>
      </c>
      <c r="J7" s="87"/>
      <c r="K7" s="87"/>
      <c r="L7" s="87"/>
      <c r="M7" s="88"/>
      <c r="N7" s="31">
        <v>1.4999999999999999E-2</v>
      </c>
    </row>
    <row r="8" spans="1:14" x14ac:dyDescent="0.25">
      <c r="A8" s="26">
        <v>12</v>
      </c>
      <c r="B8" s="80" t="s">
        <v>17</v>
      </c>
      <c r="C8" s="81"/>
      <c r="D8" s="82"/>
      <c r="E8" s="20">
        <v>98</v>
      </c>
      <c r="F8" s="13">
        <v>98</v>
      </c>
      <c r="G8" s="13">
        <v>98</v>
      </c>
      <c r="H8" s="29">
        <v>98</v>
      </c>
      <c r="I8" s="89" t="s">
        <v>16</v>
      </c>
      <c r="J8" s="90"/>
      <c r="K8" s="90"/>
      <c r="L8" s="90"/>
      <c r="M8" s="91"/>
      <c r="N8" s="32">
        <v>1.4999999999999999E-2</v>
      </c>
    </row>
    <row r="9" spans="1:14" x14ac:dyDescent="0.25">
      <c r="A9" s="26">
        <v>21</v>
      </c>
      <c r="B9" s="80" t="s">
        <v>18</v>
      </c>
      <c r="C9" s="81"/>
      <c r="D9" s="82"/>
      <c r="E9" s="20">
        <v>39</v>
      </c>
      <c r="F9" s="13">
        <v>61</v>
      </c>
      <c r="G9" s="13">
        <v>74</v>
      </c>
      <c r="H9" s="29">
        <v>80</v>
      </c>
      <c r="I9" s="89" t="s">
        <v>19</v>
      </c>
      <c r="J9" s="90"/>
      <c r="K9" s="90"/>
      <c r="L9" s="90"/>
      <c r="M9" s="91"/>
      <c r="N9" s="32">
        <v>1.4999999999999999E-2</v>
      </c>
    </row>
    <row r="10" spans="1:14" x14ac:dyDescent="0.25">
      <c r="A10" s="26">
        <v>22</v>
      </c>
      <c r="B10" s="80" t="s">
        <v>20</v>
      </c>
      <c r="C10" s="81"/>
      <c r="D10" s="82"/>
      <c r="E10" s="20">
        <v>49</v>
      </c>
      <c r="F10" s="13">
        <v>69</v>
      </c>
      <c r="G10" s="13">
        <v>79</v>
      </c>
      <c r="H10" s="29">
        <v>84</v>
      </c>
      <c r="I10" s="89" t="s">
        <v>21</v>
      </c>
      <c r="J10" s="90"/>
      <c r="K10" s="90"/>
      <c r="L10" s="90"/>
      <c r="M10" s="91"/>
      <c r="N10" s="32">
        <v>0.03</v>
      </c>
    </row>
    <row r="11" spans="1:14" x14ac:dyDescent="0.25">
      <c r="A11" s="26">
        <v>23</v>
      </c>
      <c r="B11" s="80" t="s">
        <v>22</v>
      </c>
      <c r="C11" s="81"/>
      <c r="D11" s="82"/>
      <c r="E11" s="20">
        <v>68</v>
      </c>
      <c r="F11" s="13">
        <v>79</v>
      </c>
      <c r="G11" s="13">
        <v>86</v>
      </c>
      <c r="H11" s="29">
        <v>89</v>
      </c>
      <c r="I11" s="89" t="s">
        <v>23</v>
      </c>
      <c r="J11" s="90"/>
      <c r="K11" s="90"/>
      <c r="L11" s="90"/>
      <c r="M11" s="91"/>
      <c r="N11" s="32">
        <v>0.08</v>
      </c>
    </row>
    <row r="12" spans="1:14" x14ac:dyDescent="0.25">
      <c r="A12" s="26">
        <v>24</v>
      </c>
      <c r="B12" s="80" t="s">
        <v>24</v>
      </c>
      <c r="C12" s="81"/>
      <c r="D12" s="82"/>
      <c r="E12" s="20">
        <v>89</v>
      </c>
      <c r="F12" s="13">
        <v>92</v>
      </c>
      <c r="G12" s="13">
        <v>94</v>
      </c>
      <c r="H12" s="29">
        <v>95</v>
      </c>
      <c r="I12" s="89" t="s">
        <v>25</v>
      </c>
      <c r="J12" s="90"/>
      <c r="K12" s="90"/>
      <c r="L12" s="90"/>
      <c r="M12" s="91"/>
      <c r="N12" s="32">
        <v>0.08</v>
      </c>
    </row>
    <row r="13" spans="1:14" x14ac:dyDescent="0.25">
      <c r="A13" s="26">
        <v>31</v>
      </c>
      <c r="B13" s="80" t="s">
        <v>26</v>
      </c>
      <c r="C13" s="81"/>
      <c r="D13" s="82"/>
      <c r="E13" s="20">
        <v>96</v>
      </c>
      <c r="F13" s="13">
        <v>96</v>
      </c>
      <c r="G13" s="13">
        <v>96</v>
      </c>
      <c r="H13" s="29">
        <v>96</v>
      </c>
      <c r="I13" s="89" t="s">
        <v>27</v>
      </c>
      <c r="J13" s="90"/>
      <c r="K13" s="90"/>
      <c r="L13" s="90"/>
      <c r="M13" s="91"/>
      <c r="N13" s="32">
        <v>0.08</v>
      </c>
    </row>
    <row r="14" spans="1:14" x14ac:dyDescent="0.25">
      <c r="A14" s="26">
        <v>41</v>
      </c>
      <c r="B14" s="80" t="s">
        <v>28</v>
      </c>
      <c r="C14" s="81"/>
      <c r="D14" s="82"/>
      <c r="E14" s="20">
        <v>32</v>
      </c>
      <c r="F14" s="13">
        <v>58</v>
      </c>
      <c r="G14" s="13">
        <v>72</v>
      </c>
      <c r="H14" s="29">
        <v>79</v>
      </c>
      <c r="I14" s="89" t="s">
        <v>29</v>
      </c>
      <c r="J14" s="90"/>
      <c r="K14" s="90"/>
      <c r="L14" s="90"/>
      <c r="M14" s="91"/>
      <c r="N14" s="32">
        <v>0.12</v>
      </c>
    </row>
    <row r="15" spans="1:14" x14ac:dyDescent="0.25">
      <c r="A15" s="26">
        <v>42</v>
      </c>
      <c r="B15" s="80" t="s">
        <v>30</v>
      </c>
      <c r="C15" s="81"/>
      <c r="D15" s="82"/>
      <c r="E15" s="20">
        <v>30</v>
      </c>
      <c r="F15" s="13">
        <v>55</v>
      </c>
      <c r="G15" s="13">
        <v>70</v>
      </c>
      <c r="H15" s="29">
        <v>77</v>
      </c>
      <c r="I15" s="89" t="s">
        <v>31</v>
      </c>
      <c r="J15" s="90"/>
      <c r="K15" s="90"/>
      <c r="L15" s="90"/>
      <c r="M15" s="91"/>
      <c r="N15" s="32">
        <v>3.5000000000000003E-2</v>
      </c>
    </row>
    <row r="16" spans="1:14" x14ac:dyDescent="0.25">
      <c r="A16" s="26">
        <v>43</v>
      </c>
      <c r="B16" s="80" t="s">
        <v>32</v>
      </c>
      <c r="C16" s="81"/>
      <c r="D16" s="82"/>
      <c r="E16" s="20">
        <v>32</v>
      </c>
      <c r="F16" s="13">
        <v>58</v>
      </c>
      <c r="G16" s="13">
        <v>72</v>
      </c>
      <c r="H16" s="29">
        <v>79</v>
      </c>
      <c r="I16" s="89" t="s">
        <v>29</v>
      </c>
      <c r="J16" s="90"/>
      <c r="K16" s="90"/>
      <c r="L16" s="90"/>
      <c r="M16" s="91"/>
      <c r="N16" s="32">
        <v>0.08</v>
      </c>
    </row>
    <row r="17" spans="1:14" x14ac:dyDescent="0.25">
      <c r="A17" s="26">
        <v>51</v>
      </c>
      <c r="B17" s="80" t="s">
        <v>33</v>
      </c>
      <c r="C17" s="81"/>
      <c r="D17" s="82"/>
      <c r="E17" s="20">
        <v>62</v>
      </c>
      <c r="F17" s="13">
        <v>62</v>
      </c>
      <c r="G17" s="13">
        <v>74</v>
      </c>
      <c r="H17" s="29">
        <v>85</v>
      </c>
      <c r="I17" s="89" t="s">
        <v>34</v>
      </c>
      <c r="J17" s="90"/>
      <c r="K17" s="90"/>
      <c r="L17" s="90"/>
      <c r="M17" s="91"/>
      <c r="N17" s="32">
        <v>3.5000000000000003E-2</v>
      </c>
    </row>
    <row r="18" spans="1:14" x14ac:dyDescent="0.25">
      <c r="A18" s="26">
        <v>52</v>
      </c>
      <c r="B18" s="80" t="s">
        <v>35</v>
      </c>
      <c r="C18" s="81"/>
      <c r="D18" s="82"/>
      <c r="E18" s="20">
        <v>49</v>
      </c>
      <c r="F18" s="13">
        <v>68</v>
      </c>
      <c r="G18" s="13">
        <v>79</v>
      </c>
      <c r="H18" s="29">
        <v>84</v>
      </c>
      <c r="I18" s="89" t="s">
        <v>36</v>
      </c>
      <c r="J18" s="90"/>
      <c r="K18" s="90"/>
      <c r="L18" s="90"/>
      <c r="M18" s="91"/>
      <c r="N18" s="32">
        <v>3.5000000000000003E-2</v>
      </c>
    </row>
    <row r="19" spans="1:14" x14ac:dyDescent="0.25">
      <c r="A19" s="26">
        <v>71</v>
      </c>
      <c r="B19" s="80" t="s">
        <v>37</v>
      </c>
      <c r="C19" s="81"/>
      <c r="D19" s="82"/>
      <c r="E19" s="20">
        <v>51</v>
      </c>
      <c r="F19" s="13">
        <v>70</v>
      </c>
      <c r="G19" s="13">
        <v>80</v>
      </c>
      <c r="H19" s="29">
        <v>84</v>
      </c>
      <c r="I19" s="89" t="s">
        <v>38</v>
      </c>
      <c r="J19" s="90"/>
      <c r="K19" s="90"/>
      <c r="L19" s="90"/>
      <c r="M19" s="91"/>
      <c r="N19" s="32">
        <v>3.5000000000000003E-2</v>
      </c>
    </row>
    <row r="20" spans="1:14" x14ac:dyDescent="0.25">
      <c r="A20" s="26">
        <v>72</v>
      </c>
      <c r="B20" s="80" t="s">
        <v>39</v>
      </c>
      <c r="C20" s="81"/>
      <c r="D20" s="82"/>
      <c r="E20" s="20">
        <v>62</v>
      </c>
      <c r="F20" s="13">
        <v>62</v>
      </c>
      <c r="G20" s="13">
        <v>74</v>
      </c>
      <c r="H20" s="29">
        <v>85</v>
      </c>
      <c r="I20" s="89" t="s">
        <v>34</v>
      </c>
      <c r="J20" s="90"/>
      <c r="K20" s="90"/>
      <c r="L20" s="90"/>
      <c r="M20" s="91"/>
      <c r="N20" s="32">
        <v>1.6E-2</v>
      </c>
    </row>
    <row r="21" spans="1:14" x14ac:dyDescent="0.25">
      <c r="A21" s="26">
        <v>73</v>
      </c>
      <c r="B21" s="80" t="s">
        <v>40</v>
      </c>
      <c r="C21" s="81"/>
      <c r="D21" s="82"/>
      <c r="E21" s="20">
        <v>41</v>
      </c>
      <c r="F21" s="13">
        <v>41</v>
      </c>
      <c r="G21" s="13">
        <v>61</v>
      </c>
      <c r="H21" s="29">
        <v>71</v>
      </c>
      <c r="I21" s="89" t="s">
        <v>41</v>
      </c>
      <c r="J21" s="90"/>
      <c r="K21" s="90"/>
      <c r="L21" s="90"/>
      <c r="M21" s="91"/>
      <c r="N21" s="32"/>
    </row>
    <row r="22" spans="1:14" x14ac:dyDescent="0.25">
      <c r="A22" s="26">
        <v>74</v>
      </c>
      <c r="B22" s="80" t="s">
        <v>42</v>
      </c>
      <c r="C22" s="81"/>
      <c r="D22" s="82"/>
      <c r="E22" s="20">
        <v>41</v>
      </c>
      <c r="F22" s="13">
        <v>41</v>
      </c>
      <c r="G22" s="13">
        <v>61</v>
      </c>
      <c r="H22" s="29">
        <v>71</v>
      </c>
      <c r="I22" s="89" t="s">
        <v>41</v>
      </c>
      <c r="J22" s="90"/>
      <c r="K22" s="90"/>
      <c r="L22" s="90"/>
      <c r="M22" s="91"/>
      <c r="N22" s="32"/>
    </row>
    <row r="23" spans="1:14" x14ac:dyDescent="0.25">
      <c r="A23" s="26">
        <v>81</v>
      </c>
      <c r="B23" s="80" t="s">
        <v>43</v>
      </c>
      <c r="C23" s="81"/>
      <c r="D23" s="82"/>
      <c r="E23" s="20">
        <v>68</v>
      </c>
      <c r="F23" s="13">
        <v>79</v>
      </c>
      <c r="G23" s="13">
        <v>86</v>
      </c>
      <c r="H23" s="29">
        <v>89</v>
      </c>
      <c r="I23" s="89" t="s">
        <v>44</v>
      </c>
      <c r="J23" s="90"/>
      <c r="K23" s="90"/>
      <c r="L23" s="90"/>
      <c r="M23" s="91"/>
      <c r="N23" s="32"/>
    </row>
    <row r="24" spans="1:14" x14ac:dyDescent="0.25">
      <c r="A24" s="26">
        <v>82</v>
      </c>
      <c r="B24" s="80" t="s">
        <v>45</v>
      </c>
      <c r="C24" s="81"/>
      <c r="D24" s="82"/>
      <c r="E24" s="20">
        <v>64</v>
      </c>
      <c r="F24" s="13">
        <v>75</v>
      </c>
      <c r="G24" s="13">
        <v>82</v>
      </c>
      <c r="H24" s="29">
        <v>85</v>
      </c>
      <c r="I24" s="89" t="s">
        <v>46</v>
      </c>
      <c r="J24" s="90"/>
      <c r="K24" s="90"/>
      <c r="L24" s="90"/>
      <c r="M24" s="91"/>
      <c r="N24" s="32">
        <v>3.5000000000000003E-2</v>
      </c>
    </row>
    <row r="25" spans="1:14" x14ac:dyDescent="0.25">
      <c r="A25" s="26">
        <v>90</v>
      </c>
      <c r="B25" s="80" t="s">
        <v>47</v>
      </c>
      <c r="C25" s="81"/>
      <c r="D25" s="82"/>
      <c r="E25" s="20">
        <v>98</v>
      </c>
      <c r="F25" s="13">
        <v>98</v>
      </c>
      <c r="G25" s="13">
        <v>98</v>
      </c>
      <c r="H25" s="29">
        <v>98</v>
      </c>
      <c r="I25" s="89" t="s">
        <v>16</v>
      </c>
      <c r="J25" s="90"/>
      <c r="K25" s="90"/>
      <c r="L25" s="90"/>
      <c r="M25" s="91"/>
      <c r="N25" s="32">
        <v>0.05</v>
      </c>
    </row>
    <row r="26" spans="1:14" ht="13.5" thickBot="1" x14ac:dyDescent="0.3">
      <c r="A26" s="27">
        <v>95</v>
      </c>
      <c r="B26" s="107" t="s">
        <v>48</v>
      </c>
      <c r="C26" s="108"/>
      <c r="D26" s="109"/>
      <c r="E26" s="21">
        <v>98</v>
      </c>
      <c r="F26" s="22">
        <v>98</v>
      </c>
      <c r="G26" s="22">
        <v>98</v>
      </c>
      <c r="H26" s="30">
        <v>98</v>
      </c>
      <c r="I26" s="110" t="s">
        <v>16</v>
      </c>
      <c r="J26" s="111"/>
      <c r="K26" s="111"/>
      <c r="L26" s="111"/>
      <c r="M26" s="112"/>
      <c r="N26" s="33">
        <v>0.05</v>
      </c>
    </row>
    <row r="27" spans="1:14" ht="12.75" customHeight="1" x14ac:dyDescent="0.25">
      <c r="B27" s="69"/>
      <c r="C27" s="69"/>
      <c r="D27" s="69"/>
    </row>
    <row r="28" spans="1:14" ht="12.75" customHeight="1" x14ac:dyDescent="0.25"/>
    <row r="29" spans="1:14" ht="12.75" customHeight="1" x14ac:dyDescent="0.25"/>
    <row r="30" spans="1:14" ht="12.75" customHeight="1" x14ac:dyDescent="0.25"/>
    <row r="31" spans="1:14" ht="12.75" customHeight="1" x14ac:dyDescent="0.25"/>
    <row r="32" spans="1:14" ht="12.75" customHeight="1" x14ac:dyDescent="0.25"/>
    <row r="33" s="2" customFormat="1" ht="12.75" customHeight="1" x14ac:dyDescent="0.25"/>
    <row r="34" s="2" customFormat="1" ht="12.75" customHeight="1" x14ac:dyDescent="0.25"/>
    <row r="35" s="2" customFormat="1" ht="12.75" customHeight="1" x14ac:dyDescent="0.25"/>
    <row r="36" s="2" customFormat="1" ht="12.75" customHeight="1" x14ac:dyDescent="0.25"/>
    <row r="37" s="2" customFormat="1" ht="12.75" customHeight="1" x14ac:dyDescent="0.25"/>
    <row r="38" s="2" customFormat="1" ht="12.75" customHeight="1" x14ac:dyDescent="0.25"/>
    <row r="39" s="2" customFormat="1" ht="12.75" customHeight="1" x14ac:dyDescent="0.25"/>
    <row r="40" s="2" customFormat="1" ht="12.75" customHeight="1" x14ac:dyDescent="0.25"/>
    <row r="41" s="2" customFormat="1" ht="12.75" customHeight="1" x14ac:dyDescent="0.25"/>
    <row r="42" s="2" customFormat="1" ht="12.75" customHeight="1" x14ac:dyDescent="0.25"/>
    <row r="43" s="2" customFormat="1" ht="12.75" customHeight="1" x14ac:dyDescent="0.25"/>
    <row r="44" s="2" customFormat="1" ht="12.75" customHeight="1" x14ac:dyDescent="0.25"/>
    <row r="45" s="2" customFormat="1" ht="12.75" customHeight="1" x14ac:dyDescent="0.25"/>
    <row r="46" s="2" customFormat="1" ht="12.75" customHeight="1" x14ac:dyDescent="0.25"/>
    <row r="47" s="2" customFormat="1" ht="12.75" customHeight="1" x14ac:dyDescent="0.25"/>
    <row r="48" s="2" customFormat="1" ht="12.75" customHeight="1" x14ac:dyDescent="0.25"/>
    <row r="49" s="2" customFormat="1" ht="12.75" customHeight="1" x14ac:dyDescent="0.25"/>
    <row r="50" s="2" customFormat="1" ht="12.75" customHeight="1" x14ac:dyDescent="0.25"/>
    <row r="51" s="2" customFormat="1" ht="12.75" customHeight="1" x14ac:dyDescent="0.25"/>
    <row r="52" s="2" customFormat="1" ht="12.75" customHeight="1" x14ac:dyDescent="0.25"/>
    <row r="53" s="2" customFormat="1" ht="12.75" customHeight="1" x14ac:dyDescent="0.25"/>
    <row r="54" s="2" customFormat="1" ht="12.75" customHeight="1" x14ac:dyDescent="0.25"/>
    <row r="55" s="2" customFormat="1" ht="12.75" customHeight="1" x14ac:dyDescent="0.25"/>
    <row r="56" s="2" customFormat="1" ht="12.75" customHeight="1" x14ac:dyDescent="0.25"/>
    <row r="57" s="2" customFormat="1" ht="12.75" customHeight="1" x14ac:dyDescent="0.25"/>
    <row r="58" s="2" customFormat="1" ht="12.75" customHeight="1" x14ac:dyDescent="0.25"/>
    <row r="59" s="2" customFormat="1" ht="12.75" customHeight="1" x14ac:dyDescent="0.25"/>
    <row r="60" s="2" customFormat="1" ht="12.75" customHeight="1" x14ac:dyDescent="0.25"/>
    <row r="61" s="2" customFormat="1" ht="12.75" customHeight="1" x14ac:dyDescent="0.25"/>
    <row r="62" s="2" customFormat="1" ht="12.75" customHeight="1" x14ac:dyDescent="0.25"/>
    <row r="63" s="2" customFormat="1" ht="12.75" customHeight="1" x14ac:dyDescent="0.25"/>
    <row r="64" s="2" customFormat="1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spans="2:13" ht="12.75" customHeight="1" x14ac:dyDescent="0.25">
      <c r="F81" s="16"/>
      <c r="G81" s="16"/>
    </row>
    <row r="82" spans="2:13" ht="12.75" customHeight="1" x14ac:dyDescent="0.25"/>
    <row r="83" spans="2:13" ht="12.75" customHeight="1" x14ac:dyDescent="0.25"/>
    <row r="84" spans="2:13" ht="12.75" customHeight="1" x14ac:dyDescent="0.25"/>
    <row r="85" spans="2:13" ht="12.75" customHeight="1" x14ac:dyDescent="0.25"/>
    <row r="86" spans="2:13" ht="12.75" customHeight="1" x14ac:dyDescent="0.25">
      <c r="I86" s="15"/>
      <c r="J86" s="15"/>
      <c r="K86" s="15"/>
      <c r="L86" s="15"/>
      <c r="M86" s="15"/>
    </row>
    <row r="87" spans="2:13" ht="12.75" customHeight="1" x14ac:dyDescent="0.25">
      <c r="I87" s="15"/>
      <c r="J87" s="15"/>
      <c r="K87" s="15"/>
      <c r="L87" s="15"/>
      <c r="M87" s="15"/>
    </row>
    <row r="88" spans="2:13" ht="12.75" customHeight="1" x14ac:dyDescent="0.25">
      <c r="I88" s="15"/>
      <c r="J88" s="15"/>
      <c r="K88" s="15"/>
      <c r="L88" s="15"/>
      <c r="M88" s="15"/>
    </row>
    <row r="89" spans="2:13" ht="12.75" customHeight="1" x14ac:dyDescent="0.25">
      <c r="I89" s="15"/>
      <c r="J89" s="15"/>
      <c r="K89" s="15"/>
      <c r="L89" s="15"/>
      <c r="M89" s="15"/>
    </row>
    <row r="90" spans="2:13" ht="12.75" customHeight="1" x14ac:dyDescent="0.25">
      <c r="I90" s="15"/>
      <c r="J90" s="15"/>
      <c r="K90" s="15"/>
      <c r="L90" s="15"/>
      <c r="M90" s="15"/>
    </row>
    <row r="91" spans="2:13" ht="12.75" customHeight="1" x14ac:dyDescent="0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2:13" ht="12.75" customHeight="1" x14ac:dyDescent="0.2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2:13" ht="12.75" customHeight="1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2:13" ht="12.75" customHeight="1" x14ac:dyDescent="0.25">
      <c r="I94" s="15"/>
      <c r="J94" s="15"/>
      <c r="K94" s="15"/>
      <c r="L94" s="15"/>
      <c r="M94" s="15"/>
    </row>
    <row r="95" spans="2:13" ht="12.75" customHeight="1" x14ac:dyDescent="0.25">
      <c r="I95" s="15"/>
      <c r="J95" s="15"/>
      <c r="K95" s="15"/>
      <c r="L95" s="15"/>
      <c r="M95" s="15"/>
    </row>
    <row r="96" spans="2:13" ht="12.75" customHeight="1" x14ac:dyDescent="0.25">
      <c r="I96" s="15"/>
      <c r="J96" s="15"/>
      <c r="K96" s="15"/>
      <c r="L96" s="15"/>
      <c r="M96" s="15"/>
    </row>
    <row r="97" spans="9:13" ht="12.75" customHeight="1" x14ac:dyDescent="0.25">
      <c r="I97" s="15"/>
      <c r="J97" s="15"/>
      <c r="K97" s="15"/>
      <c r="L97" s="15"/>
      <c r="M97" s="15"/>
    </row>
    <row r="98" spans="9:13" ht="12.75" customHeight="1" x14ac:dyDescent="0.25">
      <c r="I98" s="15"/>
      <c r="J98" s="15"/>
      <c r="K98" s="15"/>
      <c r="L98" s="15"/>
      <c r="M98" s="15"/>
    </row>
    <row r="99" spans="9:13" ht="12.75" customHeight="1" x14ac:dyDescent="0.25">
      <c r="K99" s="15"/>
      <c r="L99" s="15"/>
      <c r="M99" s="15"/>
    </row>
    <row r="100" spans="9:13" ht="12.75" customHeight="1" x14ac:dyDescent="0.25">
      <c r="K100" s="15"/>
      <c r="L100" s="15"/>
      <c r="M100" s="15"/>
    </row>
    <row r="101" spans="9:13" ht="12.75" customHeight="1" x14ac:dyDescent="0.25">
      <c r="K101" s="15"/>
      <c r="L101" s="15"/>
      <c r="M101" s="15"/>
    </row>
    <row r="102" spans="9:13" ht="12.75" customHeight="1" x14ac:dyDescent="0.25">
      <c r="K102" s="15"/>
      <c r="L102" s="15"/>
      <c r="M102" s="15"/>
    </row>
    <row r="103" spans="9:13" ht="12.75" customHeight="1" x14ac:dyDescent="0.25">
      <c r="K103" s="15"/>
      <c r="L103" s="15"/>
      <c r="M103" s="15"/>
    </row>
    <row r="104" spans="9:13" ht="12.75" customHeight="1" x14ac:dyDescent="0.25">
      <c r="K104" s="15"/>
      <c r="L104" s="15"/>
      <c r="M104" s="15"/>
    </row>
    <row r="105" spans="9:13" ht="12.75" customHeight="1" x14ac:dyDescent="0.25"/>
    <row r="106" spans="9:13" ht="12.75" customHeight="1" x14ac:dyDescent="0.25"/>
    <row r="107" spans="9:13" ht="12.75" customHeight="1" x14ac:dyDescent="0.25"/>
    <row r="108" spans="9:13" ht="12.75" customHeight="1" x14ac:dyDescent="0.25"/>
  </sheetData>
  <mergeCells count="50">
    <mergeCell ref="I24:M24"/>
    <mergeCell ref="I25:M25"/>
    <mergeCell ref="I26:M26"/>
    <mergeCell ref="I17:M17"/>
    <mergeCell ref="I18:M18"/>
    <mergeCell ref="I19:M19"/>
    <mergeCell ref="I20:M20"/>
    <mergeCell ref="I21:M21"/>
    <mergeCell ref="I22:M22"/>
    <mergeCell ref="I23:M23"/>
    <mergeCell ref="B18:D18"/>
    <mergeCell ref="I9:M9"/>
    <mergeCell ref="I10:M10"/>
    <mergeCell ref="I11:M11"/>
    <mergeCell ref="I12:M12"/>
    <mergeCell ref="I13:M13"/>
    <mergeCell ref="I15:M15"/>
    <mergeCell ref="I16:M16"/>
    <mergeCell ref="B11:D11"/>
    <mergeCell ref="B12:D12"/>
    <mergeCell ref="B13:D13"/>
    <mergeCell ref="I14:M14"/>
    <mergeCell ref="B14:D14"/>
    <mergeCell ref="B15:D15"/>
    <mergeCell ref="B16:D16"/>
    <mergeCell ref="B17:D17"/>
    <mergeCell ref="B26:D26"/>
    <mergeCell ref="B19:D19"/>
    <mergeCell ref="B20:D20"/>
    <mergeCell ref="B21:D21"/>
    <mergeCell ref="B22:D22"/>
    <mergeCell ref="B23:D23"/>
    <mergeCell ref="B24:D24"/>
    <mergeCell ref="B25:D25"/>
    <mergeCell ref="C1:E3"/>
    <mergeCell ref="K3:N3"/>
    <mergeCell ref="A4:N4"/>
    <mergeCell ref="B9:D9"/>
    <mergeCell ref="B10:D10"/>
    <mergeCell ref="B7:D7"/>
    <mergeCell ref="B8:D8"/>
    <mergeCell ref="I7:M7"/>
    <mergeCell ref="I8:M8"/>
    <mergeCell ref="A5:A6"/>
    <mergeCell ref="E5:H5"/>
    <mergeCell ref="N5:N6"/>
    <mergeCell ref="B5:D6"/>
    <mergeCell ref="I5:M6"/>
    <mergeCell ref="M1:N1"/>
    <mergeCell ref="M2:N2"/>
  </mergeCells>
  <pageMargins left="0.7" right="0.7" top="0.75" bottom="0.75" header="0.3" footer="0.3"/>
  <pageSetup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6018E-58E5-4DFC-8208-661A21D7A81F}">
  <sheetPr>
    <tabColor theme="0" tint="-0.14999847407452621"/>
  </sheetPr>
  <dimension ref="A1:G72"/>
  <sheetViews>
    <sheetView zoomScale="90" zoomScaleNormal="90" workbookViewId="0">
      <selection activeCell="F1" sqref="F1"/>
    </sheetView>
  </sheetViews>
  <sheetFormatPr defaultColWidth="8.85546875" defaultRowHeight="12.75" x14ac:dyDescent="0.25"/>
  <cols>
    <col min="1" max="1" width="8.85546875" style="71"/>
    <col min="2" max="2" width="10.42578125" style="71" bestFit="1" customWidth="1"/>
    <col min="3" max="5" width="11.7109375" style="71" bestFit="1" customWidth="1"/>
    <col min="6" max="16384" width="8.85546875" style="71"/>
  </cols>
  <sheetData>
    <row r="1" spans="1:5" x14ac:dyDescent="0.25">
      <c r="A1" s="113" t="s">
        <v>49</v>
      </c>
      <c r="B1" s="113"/>
      <c r="C1" s="113"/>
      <c r="D1" s="113"/>
      <c r="E1" s="113"/>
    </row>
    <row r="2" spans="1:5" x14ac:dyDescent="0.25">
      <c r="A2" s="73" t="s">
        <v>50</v>
      </c>
      <c r="B2" s="73" t="s">
        <v>51</v>
      </c>
      <c r="C2" s="73" t="s">
        <v>13</v>
      </c>
      <c r="D2" s="73" t="s">
        <v>11</v>
      </c>
      <c r="E2" s="73" t="s">
        <v>14</v>
      </c>
    </row>
    <row r="3" spans="1:5" x14ac:dyDescent="0.25">
      <c r="A3" s="73">
        <v>1</v>
      </c>
      <c r="B3" s="73">
        <v>11</v>
      </c>
      <c r="C3" s="73">
        <v>0</v>
      </c>
      <c r="D3" s="73">
        <v>20133.930724999998</v>
      </c>
      <c r="E3" s="73">
        <v>357823.27517199999</v>
      </c>
    </row>
    <row r="4" spans="1:5" x14ac:dyDescent="0.25">
      <c r="A4" s="73">
        <v>2</v>
      </c>
      <c r="B4" s="73">
        <v>21</v>
      </c>
      <c r="C4" s="73">
        <v>125900.782005</v>
      </c>
      <c r="D4" s="73">
        <v>607458.53018</v>
      </c>
      <c r="E4" s="73">
        <v>11341.264776</v>
      </c>
    </row>
    <row r="5" spans="1:5" x14ac:dyDescent="0.25">
      <c r="A5" s="73">
        <v>3</v>
      </c>
      <c r="B5" s="73">
        <v>22</v>
      </c>
      <c r="C5" s="73">
        <v>91367.267913000003</v>
      </c>
      <c r="D5" s="73">
        <v>101816.523099</v>
      </c>
      <c r="E5" s="73">
        <v>24084.258905999999</v>
      </c>
    </row>
    <row r="6" spans="1:5" x14ac:dyDescent="0.25">
      <c r="A6" s="73">
        <v>4</v>
      </c>
      <c r="B6" s="73">
        <v>23</v>
      </c>
      <c r="C6" s="73">
        <v>17967.621723</v>
      </c>
      <c r="D6" s="73">
        <v>78369.4139</v>
      </c>
      <c r="E6" s="73">
        <v>166678.36322100001</v>
      </c>
    </row>
    <row r="7" spans="1:5" x14ac:dyDescent="0.25">
      <c r="A7" s="73">
        <v>5</v>
      </c>
      <c r="B7" s="73">
        <v>24</v>
      </c>
      <c r="C7" s="73">
        <v>8792.6659500000005</v>
      </c>
      <c r="D7" s="73">
        <v>18222.481606000001</v>
      </c>
      <c r="E7" s="73">
        <v>87416.939731999999</v>
      </c>
    </row>
    <row r="8" spans="1:5" x14ac:dyDescent="0.25">
      <c r="A8" s="73">
        <v>6</v>
      </c>
      <c r="B8" s="73">
        <v>31</v>
      </c>
      <c r="C8" s="73">
        <v>0</v>
      </c>
      <c r="D8" s="73">
        <v>8920.0958910000008</v>
      </c>
      <c r="E8" s="73">
        <v>2038.8790610000001</v>
      </c>
    </row>
    <row r="9" spans="1:5" x14ac:dyDescent="0.25">
      <c r="A9" s="73">
        <v>7</v>
      </c>
      <c r="B9" s="73">
        <v>41</v>
      </c>
      <c r="C9" s="73">
        <v>166550.93328</v>
      </c>
      <c r="D9" s="73">
        <v>619309.51472099999</v>
      </c>
      <c r="E9" s="73">
        <v>54922.304701000001</v>
      </c>
    </row>
    <row r="10" spans="1:5" x14ac:dyDescent="0.25">
      <c r="A10" s="73">
        <v>8</v>
      </c>
      <c r="B10" s="73">
        <v>42</v>
      </c>
      <c r="C10" s="73">
        <v>0</v>
      </c>
      <c r="D10" s="73">
        <v>0</v>
      </c>
      <c r="E10" s="73">
        <v>153298.219385</v>
      </c>
    </row>
    <row r="11" spans="1:5" x14ac:dyDescent="0.25">
      <c r="A11" s="73">
        <v>9</v>
      </c>
      <c r="B11" s="73">
        <v>43</v>
      </c>
      <c r="C11" s="73">
        <v>148965.60138000001</v>
      </c>
      <c r="D11" s="73">
        <v>1445182.96429</v>
      </c>
      <c r="E11" s="73">
        <v>561838.611194</v>
      </c>
    </row>
    <row r="12" spans="1:5" x14ac:dyDescent="0.25">
      <c r="A12" s="73">
        <v>10</v>
      </c>
      <c r="B12" s="73">
        <v>52</v>
      </c>
      <c r="C12" s="73">
        <v>0</v>
      </c>
      <c r="D12" s="73">
        <v>79133.993547999999</v>
      </c>
      <c r="E12" s="73">
        <v>30073.466146999999</v>
      </c>
    </row>
    <row r="13" spans="1:5" x14ac:dyDescent="0.25">
      <c r="A13" s="73">
        <v>11</v>
      </c>
      <c r="B13" s="73">
        <v>71</v>
      </c>
      <c r="C13" s="73">
        <v>0</v>
      </c>
      <c r="D13" s="73">
        <v>14144.723484</v>
      </c>
      <c r="E13" s="73">
        <v>60401.792176000003</v>
      </c>
    </row>
    <row r="15" spans="1:5" x14ac:dyDescent="0.25">
      <c r="A15" s="113" t="s">
        <v>52</v>
      </c>
      <c r="B15" s="113"/>
      <c r="C15" s="113"/>
      <c r="D15" s="113"/>
      <c r="E15" s="113"/>
    </row>
    <row r="16" spans="1:5" x14ac:dyDescent="0.25">
      <c r="A16" s="73" t="s">
        <v>50</v>
      </c>
      <c r="B16" s="73" t="s">
        <v>51</v>
      </c>
      <c r="C16" s="73" t="s">
        <v>13</v>
      </c>
      <c r="D16" s="73" t="s">
        <v>11</v>
      </c>
      <c r="E16" s="73" t="s">
        <v>14</v>
      </c>
    </row>
    <row r="17" spans="1:7" x14ac:dyDescent="0.25">
      <c r="A17" s="73">
        <v>1</v>
      </c>
      <c r="B17" s="73">
        <v>11</v>
      </c>
      <c r="C17" s="73">
        <f>C3/43560</f>
        <v>0</v>
      </c>
      <c r="D17" s="73">
        <f t="shared" ref="D17:E17" si="0">D3/43560</f>
        <v>0.46221144915059686</v>
      </c>
      <c r="E17" s="73">
        <f t="shared" si="0"/>
        <v>8.2144920838383833</v>
      </c>
      <c r="F17" s="74"/>
      <c r="G17" s="74"/>
    </row>
    <row r="18" spans="1:7" x14ac:dyDescent="0.25">
      <c r="A18" s="73">
        <v>2</v>
      </c>
      <c r="B18" s="73">
        <v>21</v>
      </c>
      <c r="C18" s="73">
        <f t="shared" ref="C18:E27" si="1">C4/43560</f>
        <v>2.8902842517217633</v>
      </c>
      <c r="D18" s="73">
        <f t="shared" si="1"/>
        <v>13.945328975665749</v>
      </c>
      <c r="E18" s="73">
        <f t="shared" si="1"/>
        <v>0.26035961377410466</v>
      </c>
      <c r="F18" s="74"/>
      <c r="G18" s="74"/>
    </row>
    <row r="19" spans="1:7" x14ac:dyDescent="0.25">
      <c r="A19" s="73">
        <v>3</v>
      </c>
      <c r="B19" s="73">
        <v>22</v>
      </c>
      <c r="C19" s="73">
        <f t="shared" si="1"/>
        <v>2.0975038547520661</v>
      </c>
      <c r="D19" s="73">
        <f t="shared" si="1"/>
        <v>2.3373857460743803</v>
      </c>
      <c r="E19" s="73">
        <f t="shared" si="1"/>
        <v>0.55289850564738285</v>
      </c>
      <c r="F19" s="74"/>
      <c r="G19" s="74"/>
    </row>
    <row r="20" spans="1:7" x14ac:dyDescent="0.25">
      <c r="A20" s="73">
        <v>4</v>
      </c>
      <c r="B20" s="73">
        <v>23</v>
      </c>
      <c r="C20" s="73">
        <f t="shared" si="1"/>
        <v>0.41247983753443529</v>
      </c>
      <c r="D20" s="73">
        <f t="shared" si="1"/>
        <v>1.7991141850321395</v>
      </c>
      <c r="E20" s="73">
        <f t="shared" si="1"/>
        <v>3.8264087057162537</v>
      </c>
      <c r="F20" s="74"/>
      <c r="G20" s="74"/>
    </row>
    <row r="21" spans="1:7" x14ac:dyDescent="0.25">
      <c r="A21" s="73">
        <v>5</v>
      </c>
      <c r="B21" s="73">
        <v>24</v>
      </c>
      <c r="C21" s="73">
        <f t="shared" si="1"/>
        <v>0.20185183539944904</v>
      </c>
      <c r="D21" s="73">
        <f t="shared" si="1"/>
        <v>0.41833061538108357</v>
      </c>
      <c r="E21" s="73">
        <f t="shared" si="1"/>
        <v>2.0068167982552803</v>
      </c>
      <c r="F21" s="74"/>
      <c r="G21" s="74"/>
    </row>
    <row r="22" spans="1:7" x14ac:dyDescent="0.25">
      <c r="A22" s="73">
        <v>6</v>
      </c>
      <c r="B22" s="73">
        <v>31</v>
      </c>
      <c r="C22" s="73">
        <f t="shared" si="1"/>
        <v>0</v>
      </c>
      <c r="D22" s="73">
        <f t="shared" si="1"/>
        <v>0.20477722431129478</v>
      </c>
      <c r="E22" s="73">
        <f t="shared" si="1"/>
        <v>4.6806222704315885E-2</v>
      </c>
      <c r="F22" s="74"/>
      <c r="G22" s="74"/>
    </row>
    <row r="23" spans="1:7" x14ac:dyDescent="0.25">
      <c r="A23" s="73">
        <v>7</v>
      </c>
      <c r="B23" s="73">
        <v>41</v>
      </c>
      <c r="C23" s="73">
        <f t="shared" si="1"/>
        <v>3.8234833168044076</v>
      </c>
      <c r="D23" s="73">
        <f t="shared" si="1"/>
        <v>14.217390145110192</v>
      </c>
      <c r="E23" s="73">
        <f t="shared" si="1"/>
        <v>1.2608426239898991</v>
      </c>
      <c r="F23" s="74"/>
      <c r="G23" s="74"/>
    </row>
    <row r="24" spans="1:7" x14ac:dyDescent="0.25">
      <c r="A24" s="73">
        <v>8</v>
      </c>
      <c r="B24" s="73">
        <v>42</v>
      </c>
      <c r="C24" s="73">
        <f t="shared" si="1"/>
        <v>0</v>
      </c>
      <c r="D24" s="73">
        <f t="shared" si="1"/>
        <v>0</v>
      </c>
      <c r="E24" s="73">
        <f t="shared" si="1"/>
        <v>3.5192428692607898</v>
      </c>
      <c r="F24" s="74"/>
      <c r="G24" s="74"/>
    </row>
    <row r="25" spans="1:7" x14ac:dyDescent="0.25">
      <c r="A25" s="73">
        <v>9</v>
      </c>
      <c r="B25" s="73">
        <v>43</v>
      </c>
      <c r="C25" s="73">
        <f t="shared" si="1"/>
        <v>3.4197796460055097</v>
      </c>
      <c r="D25" s="73">
        <f t="shared" si="1"/>
        <v>33.176835727502294</v>
      </c>
      <c r="E25" s="73">
        <f t="shared" si="1"/>
        <v>12.898039742745638</v>
      </c>
      <c r="F25" s="74"/>
      <c r="G25" s="74"/>
    </row>
    <row r="26" spans="1:7" x14ac:dyDescent="0.25">
      <c r="A26" s="73">
        <v>10</v>
      </c>
      <c r="B26" s="73">
        <v>52</v>
      </c>
      <c r="C26" s="73">
        <f t="shared" si="1"/>
        <v>0</v>
      </c>
      <c r="D26" s="73">
        <f t="shared" si="1"/>
        <v>1.8166665185491275</v>
      </c>
      <c r="E26" s="73">
        <f t="shared" si="1"/>
        <v>0.69039178482552799</v>
      </c>
      <c r="F26" s="74"/>
      <c r="G26" s="74"/>
    </row>
    <row r="27" spans="1:7" x14ac:dyDescent="0.25">
      <c r="A27" s="73">
        <v>11</v>
      </c>
      <c r="B27" s="73">
        <v>71</v>
      </c>
      <c r="C27" s="73">
        <f t="shared" si="1"/>
        <v>0</v>
      </c>
      <c r="D27" s="73">
        <f t="shared" si="1"/>
        <v>0.32471816997245179</v>
      </c>
      <c r="E27" s="73">
        <f t="shared" si="1"/>
        <v>1.3866343474747476</v>
      </c>
      <c r="F27" s="74"/>
      <c r="G27" s="76"/>
    </row>
    <row r="28" spans="1:7" x14ac:dyDescent="0.25">
      <c r="A28" s="74"/>
      <c r="B28" s="74"/>
      <c r="C28" s="76"/>
      <c r="D28" s="76"/>
      <c r="E28" s="76"/>
      <c r="F28" s="74"/>
      <c r="G28" s="76"/>
    </row>
    <row r="29" spans="1:7" x14ac:dyDescent="0.25">
      <c r="A29" s="113" t="s">
        <v>53</v>
      </c>
      <c r="B29" s="114"/>
      <c r="C29" s="114"/>
      <c r="D29" s="114"/>
      <c r="E29" s="114"/>
      <c r="F29" s="74"/>
      <c r="G29" s="74"/>
    </row>
    <row r="30" spans="1:7" x14ac:dyDescent="0.25">
      <c r="A30" s="74" t="s">
        <v>50</v>
      </c>
      <c r="B30" s="74" t="s">
        <v>51</v>
      </c>
      <c r="C30" s="74" t="s">
        <v>13</v>
      </c>
      <c r="D30" s="74" t="s">
        <v>11</v>
      </c>
      <c r="E30" s="74" t="s">
        <v>14</v>
      </c>
      <c r="F30" s="74"/>
      <c r="G30" s="74"/>
    </row>
    <row r="31" spans="1:7" x14ac:dyDescent="0.25">
      <c r="A31" s="74">
        <v>1</v>
      </c>
      <c r="B31" s="74">
        <v>11</v>
      </c>
      <c r="C31" s="74">
        <v>0</v>
      </c>
      <c r="D31" s="74">
        <v>0.46221144915059686</v>
      </c>
      <c r="E31" s="74">
        <v>8.2144920838383833</v>
      </c>
      <c r="F31" s="74"/>
      <c r="G31" s="74"/>
    </row>
    <row r="32" spans="1:7" x14ac:dyDescent="0.25">
      <c r="A32" s="74">
        <v>2</v>
      </c>
      <c r="B32" s="74">
        <v>21</v>
      </c>
      <c r="C32" s="74">
        <v>2.8902842517217633</v>
      </c>
      <c r="D32" s="74">
        <v>13.945328975665749</v>
      </c>
      <c r="E32" s="74">
        <v>0.26035961377410466</v>
      </c>
      <c r="F32" s="74"/>
      <c r="G32" s="74"/>
    </row>
    <row r="33" spans="1:5" x14ac:dyDescent="0.25">
      <c r="A33" s="74">
        <v>3</v>
      </c>
      <c r="B33" s="74">
        <v>22</v>
      </c>
      <c r="C33" s="74">
        <v>2.0975038547520661</v>
      </c>
      <c r="D33" s="74">
        <v>2.3373857460743803</v>
      </c>
      <c r="E33" s="74">
        <v>0.55289850564738285</v>
      </c>
    </row>
    <row r="34" spans="1:5" x14ac:dyDescent="0.25">
      <c r="A34" s="74">
        <v>4</v>
      </c>
      <c r="B34" s="74">
        <v>23</v>
      </c>
      <c r="C34" s="74">
        <v>0.41247983753443529</v>
      </c>
      <c r="D34" s="74">
        <v>1.7991141850321395</v>
      </c>
      <c r="E34" s="74">
        <v>3.8264087057162537</v>
      </c>
    </row>
    <row r="35" spans="1:5" x14ac:dyDescent="0.25">
      <c r="A35" s="74">
        <v>5</v>
      </c>
      <c r="B35" s="74">
        <v>24</v>
      </c>
      <c r="C35" s="74">
        <v>0.20185183539944904</v>
      </c>
      <c r="D35" s="74">
        <v>0.41833061538108357</v>
      </c>
      <c r="E35" s="74">
        <v>2.0068167982552803</v>
      </c>
    </row>
    <row r="36" spans="1:5" x14ac:dyDescent="0.25">
      <c r="A36" s="74">
        <v>6</v>
      </c>
      <c r="B36" s="74">
        <v>31</v>
      </c>
      <c r="C36" s="74">
        <v>0</v>
      </c>
      <c r="D36" s="74">
        <v>0.20477722431129478</v>
      </c>
      <c r="E36" s="74">
        <v>4.6806222704315885E-2</v>
      </c>
    </row>
    <row r="37" spans="1:5" x14ac:dyDescent="0.25">
      <c r="A37" s="74">
        <v>7</v>
      </c>
      <c r="B37" s="74">
        <v>41</v>
      </c>
      <c r="C37" s="74">
        <v>3.8234833168044076</v>
      </c>
      <c r="D37" s="74">
        <v>14.217390145110192</v>
      </c>
      <c r="E37" s="74">
        <v>1.2608426239898991</v>
      </c>
    </row>
    <row r="38" spans="1:5" x14ac:dyDescent="0.25">
      <c r="A38" s="74">
        <v>8</v>
      </c>
      <c r="B38" s="74">
        <v>42</v>
      </c>
      <c r="C38" s="74">
        <v>0</v>
      </c>
      <c r="D38" s="74">
        <v>0</v>
      </c>
      <c r="E38" s="74">
        <v>3.5192428692607898</v>
      </c>
    </row>
    <row r="39" spans="1:5" x14ac:dyDescent="0.25">
      <c r="A39" s="74">
        <v>9</v>
      </c>
      <c r="B39" s="74">
        <v>43</v>
      </c>
      <c r="C39" s="74">
        <v>3.4197796460055097</v>
      </c>
      <c r="D39" s="74">
        <v>33.176835727502294</v>
      </c>
      <c r="E39" s="74">
        <v>12.898039742745638</v>
      </c>
    </row>
    <row r="40" spans="1:5" x14ac:dyDescent="0.25">
      <c r="A40" s="74">
        <v>10</v>
      </c>
      <c r="B40" s="74">
        <v>52</v>
      </c>
      <c r="C40" s="74">
        <v>0</v>
      </c>
      <c r="D40" s="74">
        <v>1.8166665185491275</v>
      </c>
      <c r="E40" s="74">
        <v>0.69039178482552799</v>
      </c>
    </row>
    <row r="41" spans="1:5" x14ac:dyDescent="0.25">
      <c r="A41" s="74">
        <v>11</v>
      </c>
      <c r="B41" s="74">
        <v>71</v>
      </c>
      <c r="C41" s="74">
        <v>0</v>
      </c>
      <c r="D41" s="74">
        <v>0.32471816997245179</v>
      </c>
      <c r="E41" s="74">
        <v>1.3866343474747476</v>
      </c>
    </row>
    <row r="43" spans="1:5" x14ac:dyDescent="0.25">
      <c r="A43" s="113" t="s">
        <v>54</v>
      </c>
      <c r="B43" s="113"/>
      <c r="C43" s="113"/>
      <c r="D43" s="113"/>
      <c r="E43" s="113"/>
    </row>
    <row r="44" spans="1:5" x14ac:dyDescent="0.25">
      <c r="A44" s="74" t="s">
        <v>55</v>
      </c>
      <c r="B44" s="74" t="s">
        <v>6</v>
      </c>
      <c r="C44" s="74" t="s">
        <v>56</v>
      </c>
      <c r="D44" s="74"/>
      <c r="E44" s="74"/>
    </row>
    <row r="45" spans="1:5" x14ac:dyDescent="0.25">
      <c r="A45" s="74" t="s">
        <v>11</v>
      </c>
      <c r="B45" s="74">
        <v>11</v>
      </c>
      <c r="C45" s="74">
        <v>0.46221144915059686</v>
      </c>
      <c r="D45" s="74"/>
      <c r="E45" s="74"/>
    </row>
    <row r="46" spans="1:5" x14ac:dyDescent="0.25">
      <c r="A46" s="74" t="s">
        <v>11</v>
      </c>
      <c r="B46" s="74">
        <v>21</v>
      </c>
      <c r="C46" s="74">
        <v>13.945328975665749</v>
      </c>
      <c r="D46" s="74"/>
      <c r="E46" s="74"/>
    </row>
    <row r="47" spans="1:5" x14ac:dyDescent="0.25">
      <c r="A47" s="74" t="s">
        <v>11</v>
      </c>
      <c r="B47" s="74">
        <v>22</v>
      </c>
      <c r="C47" s="74">
        <v>2.3373857460743803</v>
      </c>
      <c r="D47" s="74"/>
      <c r="E47" s="74"/>
    </row>
    <row r="48" spans="1:5" x14ac:dyDescent="0.25">
      <c r="A48" s="74" t="s">
        <v>11</v>
      </c>
      <c r="B48" s="74">
        <v>23</v>
      </c>
      <c r="C48" s="74">
        <v>1.7991141850321395</v>
      </c>
      <c r="D48" s="74"/>
      <c r="E48" s="74"/>
    </row>
    <row r="49" spans="1:3" x14ac:dyDescent="0.25">
      <c r="A49" s="74" t="s">
        <v>11</v>
      </c>
      <c r="B49" s="74">
        <v>24</v>
      </c>
      <c r="C49" s="74">
        <v>0.41833061538108357</v>
      </c>
    </row>
    <row r="50" spans="1:3" x14ac:dyDescent="0.25">
      <c r="A50" s="74" t="s">
        <v>11</v>
      </c>
      <c r="B50" s="74">
        <v>31</v>
      </c>
      <c r="C50" s="74">
        <v>0.20477722431129478</v>
      </c>
    </row>
    <row r="51" spans="1:3" x14ac:dyDescent="0.25">
      <c r="A51" s="74" t="s">
        <v>11</v>
      </c>
      <c r="B51" s="74">
        <v>41</v>
      </c>
      <c r="C51" s="74">
        <v>14.217390145110192</v>
      </c>
    </row>
    <row r="52" spans="1:3" x14ac:dyDescent="0.25">
      <c r="A52" s="74" t="s">
        <v>11</v>
      </c>
      <c r="B52" s="74">
        <v>43</v>
      </c>
      <c r="C52" s="74">
        <v>33.176835727502294</v>
      </c>
    </row>
    <row r="53" spans="1:3" x14ac:dyDescent="0.25">
      <c r="A53" s="74" t="s">
        <v>11</v>
      </c>
      <c r="B53" s="74">
        <v>52</v>
      </c>
      <c r="C53" s="74">
        <v>1.8166665185491275</v>
      </c>
    </row>
    <row r="54" spans="1:3" x14ac:dyDescent="0.25">
      <c r="A54" s="74" t="s">
        <v>11</v>
      </c>
      <c r="B54" s="74">
        <v>71</v>
      </c>
      <c r="C54" s="74">
        <v>0.32471816997245179</v>
      </c>
    </row>
    <row r="55" spans="1:3" x14ac:dyDescent="0.25">
      <c r="A55" s="74" t="s">
        <v>13</v>
      </c>
      <c r="B55" s="74">
        <v>21</v>
      </c>
      <c r="C55" s="74">
        <v>2.8902842517217633</v>
      </c>
    </row>
    <row r="56" spans="1:3" x14ac:dyDescent="0.25">
      <c r="A56" s="74" t="s">
        <v>13</v>
      </c>
      <c r="B56" s="74">
        <v>22</v>
      </c>
      <c r="C56" s="74">
        <v>2.0975038547520661</v>
      </c>
    </row>
    <row r="57" spans="1:3" x14ac:dyDescent="0.25">
      <c r="A57" s="74" t="s">
        <v>13</v>
      </c>
      <c r="B57" s="74">
        <v>23</v>
      </c>
      <c r="C57" s="74">
        <v>0.41247983753443529</v>
      </c>
    </row>
    <row r="58" spans="1:3" x14ac:dyDescent="0.25">
      <c r="A58" s="74" t="s">
        <v>13</v>
      </c>
      <c r="B58" s="74">
        <v>24</v>
      </c>
      <c r="C58" s="74">
        <v>0.20185183539944904</v>
      </c>
    </row>
    <row r="59" spans="1:3" x14ac:dyDescent="0.25">
      <c r="A59" s="74" t="s">
        <v>13</v>
      </c>
      <c r="B59" s="74">
        <v>41</v>
      </c>
      <c r="C59" s="74">
        <v>3.8234833168044076</v>
      </c>
    </row>
    <row r="60" spans="1:3" x14ac:dyDescent="0.25">
      <c r="A60" s="74" t="s">
        <v>13</v>
      </c>
      <c r="B60" s="74">
        <v>43</v>
      </c>
      <c r="C60" s="74">
        <v>3.4197796460055097</v>
      </c>
    </row>
    <row r="61" spans="1:3" x14ac:dyDescent="0.25">
      <c r="A61" s="74" t="s">
        <v>14</v>
      </c>
      <c r="B61" s="74">
        <v>11</v>
      </c>
      <c r="C61" s="74">
        <v>8.2144920838383833</v>
      </c>
    </row>
    <row r="62" spans="1:3" x14ac:dyDescent="0.25">
      <c r="A62" s="74" t="s">
        <v>14</v>
      </c>
      <c r="B62" s="74">
        <v>21</v>
      </c>
      <c r="C62" s="74">
        <v>0.26035961377410466</v>
      </c>
    </row>
    <row r="63" spans="1:3" x14ac:dyDescent="0.25">
      <c r="A63" s="74" t="s">
        <v>14</v>
      </c>
      <c r="B63" s="74">
        <v>22</v>
      </c>
      <c r="C63" s="74">
        <v>0.55289850564738285</v>
      </c>
    </row>
    <row r="64" spans="1:3" x14ac:dyDescent="0.25">
      <c r="A64" s="74" t="s">
        <v>14</v>
      </c>
      <c r="B64" s="74">
        <v>23</v>
      </c>
      <c r="C64" s="74">
        <v>3.8264087057162537</v>
      </c>
    </row>
    <row r="65" spans="1:3" x14ac:dyDescent="0.25">
      <c r="A65" s="74" t="s">
        <v>14</v>
      </c>
      <c r="B65" s="74">
        <v>24</v>
      </c>
      <c r="C65" s="74">
        <v>2.0068167982552803</v>
      </c>
    </row>
    <row r="66" spans="1:3" x14ac:dyDescent="0.25">
      <c r="A66" s="74" t="s">
        <v>14</v>
      </c>
      <c r="B66" s="74">
        <v>31</v>
      </c>
      <c r="C66" s="74">
        <v>4.6806222704315885E-2</v>
      </c>
    </row>
    <row r="67" spans="1:3" x14ac:dyDescent="0.25">
      <c r="A67" s="74" t="s">
        <v>14</v>
      </c>
      <c r="B67" s="74">
        <v>41</v>
      </c>
      <c r="C67" s="74">
        <v>1.2608426239898991</v>
      </c>
    </row>
    <row r="68" spans="1:3" x14ac:dyDescent="0.25">
      <c r="A68" s="74" t="s">
        <v>14</v>
      </c>
      <c r="B68" s="74">
        <v>42</v>
      </c>
      <c r="C68" s="74">
        <v>3.5192428692607898</v>
      </c>
    </row>
    <row r="69" spans="1:3" x14ac:dyDescent="0.25">
      <c r="A69" s="74" t="s">
        <v>14</v>
      </c>
      <c r="B69" s="74">
        <v>43</v>
      </c>
      <c r="C69" s="74">
        <v>12.898039742745638</v>
      </c>
    </row>
    <row r="70" spans="1:3" x14ac:dyDescent="0.25">
      <c r="A70" s="74" t="s">
        <v>14</v>
      </c>
      <c r="B70" s="74">
        <v>52</v>
      </c>
      <c r="C70" s="74">
        <v>0.69039178482552799</v>
      </c>
    </row>
    <row r="71" spans="1:3" x14ac:dyDescent="0.25">
      <c r="A71" s="74" t="s">
        <v>14</v>
      </c>
      <c r="B71" s="74">
        <v>71</v>
      </c>
      <c r="C71" s="74">
        <v>1.3866343474747476</v>
      </c>
    </row>
    <row r="72" spans="1:3" x14ac:dyDescent="0.25">
      <c r="A72" s="74"/>
      <c r="B72" s="74"/>
      <c r="C72" s="76">
        <f>SUM(C45:C71)</f>
        <v>116.21107479719927</v>
      </c>
    </row>
  </sheetData>
  <mergeCells count="4">
    <mergeCell ref="A1:E1"/>
    <mergeCell ref="A15:E15"/>
    <mergeCell ref="A29:E29"/>
    <mergeCell ref="A43:E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S117"/>
  <sheetViews>
    <sheetView tabSelected="1" zoomScale="90" zoomScaleNormal="90" workbookViewId="0">
      <selection activeCell="H9" sqref="H9"/>
    </sheetView>
  </sheetViews>
  <sheetFormatPr defaultRowHeight="12.75" x14ac:dyDescent="0.2"/>
  <cols>
    <col min="1" max="2" width="9.140625" style="3" customWidth="1"/>
    <col min="3" max="3" width="9.140625" style="4" customWidth="1"/>
    <col min="4" max="12" width="9.140625" style="3" customWidth="1"/>
    <col min="13" max="13" width="20.42578125" style="3" bestFit="1" customWidth="1"/>
    <col min="14" max="14" width="9.140625" style="4" customWidth="1"/>
    <col min="15" max="15" width="19.5703125" style="4" bestFit="1" customWidth="1"/>
    <col min="16" max="35" width="9.140625" style="3" customWidth="1"/>
    <col min="36" max="246" width="9.140625" style="3"/>
    <col min="247" max="247" width="2" style="3" customWidth="1"/>
    <col min="248" max="249" width="10.5703125" style="3" customWidth="1"/>
    <col min="250" max="250" width="9.140625" style="3"/>
    <col min="251" max="251" width="10.5703125" style="3" customWidth="1"/>
    <col min="252" max="252" width="13.140625" style="3" customWidth="1"/>
    <col min="253" max="254" width="8.140625" style="3" customWidth="1"/>
    <col min="255" max="255" width="6.85546875" style="3" customWidth="1"/>
    <col min="256" max="256" width="9.85546875" style="3" customWidth="1"/>
    <col min="257" max="502" width="9.140625" style="3"/>
    <col min="503" max="503" width="2" style="3" customWidth="1"/>
    <col min="504" max="505" width="10.5703125" style="3" customWidth="1"/>
    <col min="506" max="506" width="9.140625" style="3"/>
    <col min="507" max="507" width="10.5703125" style="3" customWidth="1"/>
    <col min="508" max="508" width="13.140625" style="3" customWidth="1"/>
    <col min="509" max="510" width="8.140625" style="3" customWidth="1"/>
    <col min="511" max="511" width="6.85546875" style="3" customWidth="1"/>
    <col min="512" max="512" width="9.85546875" style="3" customWidth="1"/>
    <col min="513" max="758" width="9.140625" style="3"/>
    <col min="759" max="759" width="2" style="3" customWidth="1"/>
    <col min="760" max="761" width="10.5703125" style="3" customWidth="1"/>
    <col min="762" max="762" width="9.140625" style="3"/>
    <col min="763" max="763" width="10.5703125" style="3" customWidth="1"/>
    <col min="764" max="764" width="13.140625" style="3" customWidth="1"/>
    <col min="765" max="766" width="8.140625" style="3" customWidth="1"/>
    <col min="767" max="767" width="6.85546875" style="3" customWidth="1"/>
    <col min="768" max="768" width="9.85546875" style="3" customWidth="1"/>
    <col min="769" max="1014" width="9.140625" style="3"/>
    <col min="1015" max="1015" width="2" style="3" customWidth="1"/>
    <col min="1016" max="1017" width="10.5703125" style="3" customWidth="1"/>
    <col min="1018" max="1018" width="9.140625" style="3"/>
    <col min="1019" max="1019" width="10.5703125" style="3" customWidth="1"/>
    <col min="1020" max="1020" width="13.140625" style="3" customWidth="1"/>
    <col min="1021" max="1022" width="8.140625" style="3" customWidth="1"/>
    <col min="1023" max="1023" width="6.85546875" style="3" customWidth="1"/>
    <col min="1024" max="1024" width="9.85546875" style="3" customWidth="1"/>
    <col min="1025" max="1270" width="9.140625" style="3"/>
    <col min="1271" max="1271" width="2" style="3" customWidth="1"/>
    <col min="1272" max="1273" width="10.5703125" style="3" customWidth="1"/>
    <col min="1274" max="1274" width="9.140625" style="3"/>
    <col min="1275" max="1275" width="10.5703125" style="3" customWidth="1"/>
    <col min="1276" max="1276" width="13.140625" style="3" customWidth="1"/>
    <col min="1277" max="1278" width="8.140625" style="3" customWidth="1"/>
    <col min="1279" max="1279" width="6.85546875" style="3" customWidth="1"/>
    <col min="1280" max="1280" width="9.85546875" style="3" customWidth="1"/>
    <col min="1281" max="1526" width="9.140625" style="3"/>
    <col min="1527" max="1527" width="2" style="3" customWidth="1"/>
    <col min="1528" max="1529" width="10.5703125" style="3" customWidth="1"/>
    <col min="1530" max="1530" width="9.140625" style="3"/>
    <col min="1531" max="1531" width="10.5703125" style="3" customWidth="1"/>
    <col min="1532" max="1532" width="13.140625" style="3" customWidth="1"/>
    <col min="1533" max="1534" width="8.140625" style="3" customWidth="1"/>
    <col min="1535" max="1535" width="6.85546875" style="3" customWidth="1"/>
    <col min="1536" max="1536" width="9.85546875" style="3" customWidth="1"/>
    <col min="1537" max="1782" width="9.140625" style="3"/>
    <col min="1783" max="1783" width="2" style="3" customWidth="1"/>
    <col min="1784" max="1785" width="10.5703125" style="3" customWidth="1"/>
    <col min="1786" max="1786" width="9.140625" style="3"/>
    <col min="1787" max="1787" width="10.5703125" style="3" customWidth="1"/>
    <col min="1788" max="1788" width="13.140625" style="3" customWidth="1"/>
    <col min="1789" max="1790" width="8.140625" style="3" customWidth="1"/>
    <col min="1791" max="1791" width="6.85546875" style="3" customWidth="1"/>
    <col min="1792" max="1792" width="9.85546875" style="3" customWidth="1"/>
    <col min="1793" max="2038" width="9.140625" style="3"/>
    <col min="2039" max="2039" width="2" style="3" customWidth="1"/>
    <col min="2040" max="2041" width="10.5703125" style="3" customWidth="1"/>
    <col min="2042" max="2042" width="9.140625" style="3"/>
    <col min="2043" max="2043" width="10.5703125" style="3" customWidth="1"/>
    <col min="2044" max="2044" width="13.140625" style="3" customWidth="1"/>
    <col min="2045" max="2046" width="8.140625" style="3" customWidth="1"/>
    <col min="2047" max="2047" width="6.85546875" style="3" customWidth="1"/>
    <col min="2048" max="2048" width="9.85546875" style="3" customWidth="1"/>
    <col min="2049" max="2294" width="9.140625" style="3"/>
    <col min="2295" max="2295" width="2" style="3" customWidth="1"/>
    <col min="2296" max="2297" width="10.5703125" style="3" customWidth="1"/>
    <col min="2298" max="2298" width="9.140625" style="3"/>
    <col min="2299" max="2299" width="10.5703125" style="3" customWidth="1"/>
    <col min="2300" max="2300" width="13.140625" style="3" customWidth="1"/>
    <col min="2301" max="2302" width="8.140625" style="3" customWidth="1"/>
    <col min="2303" max="2303" width="6.85546875" style="3" customWidth="1"/>
    <col min="2304" max="2304" width="9.85546875" style="3" customWidth="1"/>
    <col min="2305" max="2550" width="9.140625" style="3"/>
    <col min="2551" max="2551" width="2" style="3" customWidth="1"/>
    <col min="2552" max="2553" width="10.5703125" style="3" customWidth="1"/>
    <col min="2554" max="2554" width="9.140625" style="3"/>
    <col min="2555" max="2555" width="10.5703125" style="3" customWidth="1"/>
    <col min="2556" max="2556" width="13.140625" style="3" customWidth="1"/>
    <col min="2557" max="2558" width="8.140625" style="3" customWidth="1"/>
    <col min="2559" max="2559" width="6.85546875" style="3" customWidth="1"/>
    <col min="2560" max="2560" width="9.85546875" style="3" customWidth="1"/>
    <col min="2561" max="2806" width="9.140625" style="3"/>
    <col min="2807" max="2807" width="2" style="3" customWidth="1"/>
    <col min="2808" max="2809" width="10.5703125" style="3" customWidth="1"/>
    <col min="2810" max="2810" width="9.140625" style="3"/>
    <col min="2811" max="2811" width="10.5703125" style="3" customWidth="1"/>
    <col min="2812" max="2812" width="13.140625" style="3" customWidth="1"/>
    <col min="2813" max="2814" width="8.140625" style="3" customWidth="1"/>
    <col min="2815" max="2815" width="6.85546875" style="3" customWidth="1"/>
    <col min="2816" max="2816" width="9.85546875" style="3" customWidth="1"/>
    <col min="2817" max="3062" width="9.140625" style="3"/>
    <col min="3063" max="3063" width="2" style="3" customWidth="1"/>
    <col min="3064" max="3065" width="10.5703125" style="3" customWidth="1"/>
    <col min="3066" max="3066" width="9.140625" style="3"/>
    <col min="3067" max="3067" width="10.5703125" style="3" customWidth="1"/>
    <col min="3068" max="3068" width="13.140625" style="3" customWidth="1"/>
    <col min="3069" max="3070" width="8.140625" style="3" customWidth="1"/>
    <col min="3071" max="3071" width="6.85546875" style="3" customWidth="1"/>
    <col min="3072" max="3072" width="9.85546875" style="3" customWidth="1"/>
    <col min="3073" max="3318" width="9.140625" style="3"/>
    <col min="3319" max="3319" width="2" style="3" customWidth="1"/>
    <col min="3320" max="3321" width="10.5703125" style="3" customWidth="1"/>
    <col min="3322" max="3322" width="9.140625" style="3"/>
    <col min="3323" max="3323" width="10.5703125" style="3" customWidth="1"/>
    <col min="3324" max="3324" width="13.140625" style="3" customWidth="1"/>
    <col min="3325" max="3326" width="8.140625" style="3" customWidth="1"/>
    <col min="3327" max="3327" width="6.85546875" style="3" customWidth="1"/>
    <col min="3328" max="3328" width="9.85546875" style="3" customWidth="1"/>
    <col min="3329" max="3574" width="9.140625" style="3"/>
    <col min="3575" max="3575" width="2" style="3" customWidth="1"/>
    <col min="3576" max="3577" width="10.5703125" style="3" customWidth="1"/>
    <col min="3578" max="3578" width="9.140625" style="3"/>
    <col min="3579" max="3579" width="10.5703125" style="3" customWidth="1"/>
    <col min="3580" max="3580" width="13.140625" style="3" customWidth="1"/>
    <col min="3581" max="3582" width="8.140625" style="3" customWidth="1"/>
    <col min="3583" max="3583" width="6.85546875" style="3" customWidth="1"/>
    <col min="3584" max="3584" width="9.85546875" style="3" customWidth="1"/>
    <col min="3585" max="3830" width="9.140625" style="3"/>
    <col min="3831" max="3831" width="2" style="3" customWidth="1"/>
    <col min="3832" max="3833" width="10.5703125" style="3" customWidth="1"/>
    <col min="3834" max="3834" width="9.140625" style="3"/>
    <col min="3835" max="3835" width="10.5703125" style="3" customWidth="1"/>
    <col min="3836" max="3836" width="13.140625" style="3" customWidth="1"/>
    <col min="3837" max="3838" width="8.140625" style="3" customWidth="1"/>
    <col min="3839" max="3839" width="6.85546875" style="3" customWidth="1"/>
    <col min="3840" max="3840" width="9.85546875" style="3" customWidth="1"/>
    <col min="3841" max="4086" width="9.140625" style="3"/>
    <col min="4087" max="4087" width="2" style="3" customWidth="1"/>
    <col min="4088" max="4089" width="10.5703125" style="3" customWidth="1"/>
    <col min="4090" max="4090" width="9.140625" style="3"/>
    <col min="4091" max="4091" width="10.5703125" style="3" customWidth="1"/>
    <col min="4092" max="4092" width="13.140625" style="3" customWidth="1"/>
    <col min="4093" max="4094" width="8.140625" style="3" customWidth="1"/>
    <col min="4095" max="4095" width="6.85546875" style="3" customWidth="1"/>
    <col min="4096" max="4096" width="9.85546875" style="3" customWidth="1"/>
    <col min="4097" max="4342" width="9.140625" style="3"/>
    <col min="4343" max="4343" width="2" style="3" customWidth="1"/>
    <col min="4344" max="4345" width="10.5703125" style="3" customWidth="1"/>
    <col min="4346" max="4346" width="9.140625" style="3"/>
    <col min="4347" max="4347" width="10.5703125" style="3" customWidth="1"/>
    <col min="4348" max="4348" width="13.140625" style="3" customWidth="1"/>
    <col min="4349" max="4350" width="8.140625" style="3" customWidth="1"/>
    <col min="4351" max="4351" width="6.85546875" style="3" customWidth="1"/>
    <col min="4352" max="4352" width="9.85546875" style="3" customWidth="1"/>
    <col min="4353" max="4598" width="9.140625" style="3"/>
    <col min="4599" max="4599" width="2" style="3" customWidth="1"/>
    <col min="4600" max="4601" width="10.5703125" style="3" customWidth="1"/>
    <col min="4602" max="4602" width="9.140625" style="3"/>
    <col min="4603" max="4603" width="10.5703125" style="3" customWidth="1"/>
    <col min="4604" max="4604" width="13.140625" style="3" customWidth="1"/>
    <col min="4605" max="4606" width="8.140625" style="3" customWidth="1"/>
    <col min="4607" max="4607" width="6.85546875" style="3" customWidth="1"/>
    <col min="4608" max="4608" width="9.85546875" style="3" customWidth="1"/>
    <col min="4609" max="4854" width="9.140625" style="3"/>
    <col min="4855" max="4855" width="2" style="3" customWidth="1"/>
    <col min="4856" max="4857" width="10.5703125" style="3" customWidth="1"/>
    <col min="4858" max="4858" width="9.140625" style="3"/>
    <col min="4859" max="4859" width="10.5703125" style="3" customWidth="1"/>
    <col min="4860" max="4860" width="13.140625" style="3" customWidth="1"/>
    <col min="4861" max="4862" width="8.140625" style="3" customWidth="1"/>
    <col min="4863" max="4863" width="6.85546875" style="3" customWidth="1"/>
    <col min="4864" max="4864" width="9.85546875" style="3" customWidth="1"/>
    <col min="4865" max="5110" width="9.140625" style="3"/>
    <col min="5111" max="5111" width="2" style="3" customWidth="1"/>
    <col min="5112" max="5113" width="10.5703125" style="3" customWidth="1"/>
    <col min="5114" max="5114" width="9.140625" style="3"/>
    <col min="5115" max="5115" width="10.5703125" style="3" customWidth="1"/>
    <col min="5116" max="5116" width="13.140625" style="3" customWidth="1"/>
    <col min="5117" max="5118" width="8.140625" style="3" customWidth="1"/>
    <col min="5119" max="5119" width="6.85546875" style="3" customWidth="1"/>
    <col min="5120" max="5120" width="9.85546875" style="3" customWidth="1"/>
    <col min="5121" max="5366" width="9.140625" style="3"/>
    <col min="5367" max="5367" width="2" style="3" customWidth="1"/>
    <col min="5368" max="5369" width="10.5703125" style="3" customWidth="1"/>
    <col min="5370" max="5370" width="9.140625" style="3"/>
    <col min="5371" max="5371" width="10.5703125" style="3" customWidth="1"/>
    <col min="5372" max="5372" width="13.140625" style="3" customWidth="1"/>
    <col min="5373" max="5374" width="8.140625" style="3" customWidth="1"/>
    <col min="5375" max="5375" width="6.85546875" style="3" customWidth="1"/>
    <col min="5376" max="5376" width="9.85546875" style="3" customWidth="1"/>
    <col min="5377" max="5622" width="9.140625" style="3"/>
    <col min="5623" max="5623" width="2" style="3" customWidth="1"/>
    <col min="5624" max="5625" width="10.5703125" style="3" customWidth="1"/>
    <col min="5626" max="5626" width="9.140625" style="3"/>
    <col min="5627" max="5627" width="10.5703125" style="3" customWidth="1"/>
    <col min="5628" max="5628" width="13.140625" style="3" customWidth="1"/>
    <col min="5629" max="5630" width="8.140625" style="3" customWidth="1"/>
    <col min="5631" max="5631" width="6.85546875" style="3" customWidth="1"/>
    <col min="5632" max="5632" width="9.85546875" style="3" customWidth="1"/>
    <col min="5633" max="5878" width="9.140625" style="3"/>
    <col min="5879" max="5879" width="2" style="3" customWidth="1"/>
    <col min="5880" max="5881" width="10.5703125" style="3" customWidth="1"/>
    <col min="5882" max="5882" width="9.140625" style="3"/>
    <col min="5883" max="5883" width="10.5703125" style="3" customWidth="1"/>
    <col min="5884" max="5884" width="13.140625" style="3" customWidth="1"/>
    <col min="5885" max="5886" width="8.140625" style="3" customWidth="1"/>
    <col min="5887" max="5887" width="6.85546875" style="3" customWidth="1"/>
    <col min="5888" max="5888" width="9.85546875" style="3" customWidth="1"/>
    <col min="5889" max="6134" width="9.140625" style="3"/>
    <col min="6135" max="6135" width="2" style="3" customWidth="1"/>
    <col min="6136" max="6137" width="10.5703125" style="3" customWidth="1"/>
    <col min="6138" max="6138" width="9.140625" style="3"/>
    <col min="6139" max="6139" width="10.5703125" style="3" customWidth="1"/>
    <col min="6140" max="6140" width="13.140625" style="3" customWidth="1"/>
    <col min="6141" max="6142" width="8.140625" style="3" customWidth="1"/>
    <col min="6143" max="6143" width="6.85546875" style="3" customWidth="1"/>
    <col min="6144" max="6144" width="9.85546875" style="3" customWidth="1"/>
    <col min="6145" max="6390" width="9.140625" style="3"/>
    <col min="6391" max="6391" width="2" style="3" customWidth="1"/>
    <col min="6392" max="6393" width="10.5703125" style="3" customWidth="1"/>
    <col min="6394" max="6394" width="9.140625" style="3"/>
    <col min="6395" max="6395" width="10.5703125" style="3" customWidth="1"/>
    <col min="6396" max="6396" width="13.140625" style="3" customWidth="1"/>
    <col min="6397" max="6398" width="8.140625" style="3" customWidth="1"/>
    <col min="6399" max="6399" width="6.85546875" style="3" customWidth="1"/>
    <col min="6400" max="6400" width="9.85546875" style="3" customWidth="1"/>
    <col min="6401" max="6646" width="9.140625" style="3"/>
    <col min="6647" max="6647" width="2" style="3" customWidth="1"/>
    <col min="6648" max="6649" width="10.5703125" style="3" customWidth="1"/>
    <col min="6650" max="6650" width="9.140625" style="3"/>
    <col min="6651" max="6651" width="10.5703125" style="3" customWidth="1"/>
    <col min="6652" max="6652" width="13.140625" style="3" customWidth="1"/>
    <col min="6653" max="6654" width="8.140625" style="3" customWidth="1"/>
    <col min="6655" max="6655" width="6.85546875" style="3" customWidth="1"/>
    <col min="6656" max="6656" width="9.85546875" style="3" customWidth="1"/>
    <col min="6657" max="6902" width="9.140625" style="3"/>
    <col min="6903" max="6903" width="2" style="3" customWidth="1"/>
    <col min="6904" max="6905" width="10.5703125" style="3" customWidth="1"/>
    <col min="6906" max="6906" width="9.140625" style="3"/>
    <col min="6907" max="6907" width="10.5703125" style="3" customWidth="1"/>
    <col min="6908" max="6908" width="13.140625" style="3" customWidth="1"/>
    <col min="6909" max="6910" width="8.140625" style="3" customWidth="1"/>
    <col min="6911" max="6911" width="6.85546875" style="3" customWidth="1"/>
    <col min="6912" max="6912" width="9.85546875" style="3" customWidth="1"/>
    <col min="6913" max="7158" width="9.140625" style="3"/>
    <col min="7159" max="7159" width="2" style="3" customWidth="1"/>
    <col min="7160" max="7161" width="10.5703125" style="3" customWidth="1"/>
    <col min="7162" max="7162" width="9.140625" style="3"/>
    <col min="7163" max="7163" width="10.5703125" style="3" customWidth="1"/>
    <col min="7164" max="7164" width="13.140625" style="3" customWidth="1"/>
    <col min="7165" max="7166" width="8.140625" style="3" customWidth="1"/>
    <col min="7167" max="7167" width="6.85546875" style="3" customWidth="1"/>
    <col min="7168" max="7168" width="9.85546875" style="3" customWidth="1"/>
    <col min="7169" max="7414" width="9.140625" style="3"/>
    <col min="7415" max="7415" width="2" style="3" customWidth="1"/>
    <col min="7416" max="7417" width="10.5703125" style="3" customWidth="1"/>
    <col min="7418" max="7418" width="9.140625" style="3"/>
    <col min="7419" max="7419" width="10.5703125" style="3" customWidth="1"/>
    <col min="7420" max="7420" width="13.140625" style="3" customWidth="1"/>
    <col min="7421" max="7422" width="8.140625" style="3" customWidth="1"/>
    <col min="7423" max="7423" width="6.85546875" style="3" customWidth="1"/>
    <col min="7424" max="7424" width="9.85546875" style="3" customWidth="1"/>
    <col min="7425" max="7670" width="9.140625" style="3"/>
    <col min="7671" max="7671" width="2" style="3" customWidth="1"/>
    <col min="7672" max="7673" width="10.5703125" style="3" customWidth="1"/>
    <col min="7674" max="7674" width="9.140625" style="3"/>
    <col min="7675" max="7675" width="10.5703125" style="3" customWidth="1"/>
    <col min="7676" max="7676" width="13.140625" style="3" customWidth="1"/>
    <col min="7677" max="7678" width="8.140625" style="3" customWidth="1"/>
    <col min="7679" max="7679" width="6.85546875" style="3" customWidth="1"/>
    <col min="7680" max="7680" width="9.85546875" style="3" customWidth="1"/>
    <col min="7681" max="7926" width="9.140625" style="3"/>
    <col min="7927" max="7927" width="2" style="3" customWidth="1"/>
    <col min="7928" max="7929" width="10.5703125" style="3" customWidth="1"/>
    <col min="7930" max="7930" width="9.140625" style="3"/>
    <col min="7931" max="7931" width="10.5703125" style="3" customWidth="1"/>
    <col min="7932" max="7932" width="13.140625" style="3" customWidth="1"/>
    <col min="7933" max="7934" width="8.140625" style="3" customWidth="1"/>
    <col min="7935" max="7935" width="6.85546875" style="3" customWidth="1"/>
    <col min="7936" max="7936" width="9.85546875" style="3" customWidth="1"/>
    <col min="7937" max="8182" width="9.140625" style="3"/>
    <col min="8183" max="8183" width="2" style="3" customWidth="1"/>
    <col min="8184" max="8185" width="10.5703125" style="3" customWidth="1"/>
    <col min="8186" max="8186" width="9.140625" style="3"/>
    <col min="8187" max="8187" width="10.5703125" style="3" customWidth="1"/>
    <col min="8188" max="8188" width="13.140625" style="3" customWidth="1"/>
    <col min="8189" max="8190" width="8.140625" style="3" customWidth="1"/>
    <col min="8191" max="8191" width="6.85546875" style="3" customWidth="1"/>
    <col min="8192" max="8192" width="9.85546875" style="3" customWidth="1"/>
    <col min="8193" max="8438" width="9.140625" style="3"/>
    <col min="8439" max="8439" width="2" style="3" customWidth="1"/>
    <col min="8440" max="8441" width="10.5703125" style="3" customWidth="1"/>
    <col min="8442" max="8442" width="9.140625" style="3"/>
    <col min="8443" max="8443" width="10.5703125" style="3" customWidth="1"/>
    <col min="8444" max="8444" width="13.140625" style="3" customWidth="1"/>
    <col min="8445" max="8446" width="8.140625" style="3" customWidth="1"/>
    <col min="8447" max="8447" width="6.85546875" style="3" customWidth="1"/>
    <col min="8448" max="8448" width="9.85546875" style="3" customWidth="1"/>
    <col min="8449" max="8694" width="9.140625" style="3"/>
    <col min="8695" max="8695" width="2" style="3" customWidth="1"/>
    <col min="8696" max="8697" width="10.5703125" style="3" customWidth="1"/>
    <col min="8698" max="8698" width="9.140625" style="3"/>
    <col min="8699" max="8699" width="10.5703125" style="3" customWidth="1"/>
    <col min="8700" max="8700" width="13.140625" style="3" customWidth="1"/>
    <col min="8701" max="8702" width="8.140625" style="3" customWidth="1"/>
    <col min="8703" max="8703" width="6.85546875" style="3" customWidth="1"/>
    <col min="8704" max="8704" width="9.85546875" style="3" customWidth="1"/>
    <col min="8705" max="8950" width="9.140625" style="3"/>
    <col min="8951" max="8951" width="2" style="3" customWidth="1"/>
    <col min="8952" max="8953" width="10.5703125" style="3" customWidth="1"/>
    <col min="8954" max="8954" width="9.140625" style="3"/>
    <col min="8955" max="8955" width="10.5703125" style="3" customWidth="1"/>
    <col min="8956" max="8956" width="13.140625" style="3" customWidth="1"/>
    <col min="8957" max="8958" width="8.140625" style="3" customWidth="1"/>
    <col min="8959" max="8959" width="6.85546875" style="3" customWidth="1"/>
    <col min="8960" max="8960" width="9.85546875" style="3" customWidth="1"/>
    <col min="8961" max="9206" width="9.140625" style="3"/>
    <col min="9207" max="9207" width="2" style="3" customWidth="1"/>
    <col min="9208" max="9209" width="10.5703125" style="3" customWidth="1"/>
    <col min="9210" max="9210" width="9.140625" style="3"/>
    <col min="9211" max="9211" width="10.5703125" style="3" customWidth="1"/>
    <col min="9212" max="9212" width="13.140625" style="3" customWidth="1"/>
    <col min="9213" max="9214" width="8.140625" style="3" customWidth="1"/>
    <col min="9215" max="9215" width="6.85546875" style="3" customWidth="1"/>
    <col min="9216" max="9216" width="9.85546875" style="3" customWidth="1"/>
    <col min="9217" max="9462" width="9.140625" style="3"/>
    <col min="9463" max="9463" width="2" style="3" customWidth="1"/>
    <col min="9464" max="9465" width="10.5703125" style="3" customWidth="1"/>
    <col min="9466" max="9466" width="9.140625" style="3"/>
    <col min="9467" max="9467" width="10.5703125" style="3" customWidth="1"/>
    <col min="9468" max="9468" width="13.140625" style="3" customWidth="1"/>
    <col min="9469" max="9470" width="8.140625" style="3" customWidth="1"/>
    <col min="9471" max="9471" width="6.85546875" style="3" customWidth="1"/>
    <col min="9472" max="9472" width="9.85546875" style="3" customWidth="1"/>
    <col min="9473" max="9718" width="9.140625" style="3"/>
    <col min="9719" max="9719" width="2" style="3" customWidth="1"/>
    <col min="9720" max="9721" width="10.5703125" style="3" customWidth="1"/>
    <col min="9722" max="9722" width="9.140625" style="3"/>
    <col min="9723" max="9723" width="10.5703125" style="3" customWidth="1"/>
    <col min="9724" max="9724" width="13.140625" style="3" customWidth="1"/>
    <col min="9725" max="9726" width="8.140625" style="3" customWidth="1"/>
    <col min="9727" max="9727" width="6.85546875" style="3" customWidth="1"/>
    <col min="9728" max="9728" width="9.85546875" style="3" customWidth="1"/>
    <col min="9729" max="9974" width="9.140625" style="3"/>
    <col min="9975" max="9975" width="2" style="3" customWidth="1"/>
    <col min="9976" max="9977" width="10.5703125" style="3" customWidth="1"/>
    <col min="9978" max="9978" width="9.140625" style="3"/>
    <col min="9979" max="9979" width="10.5703125" style="3" customWidth="1"/>
    <col min="9980" max="9980" width="13.140625" style="3" customWidth="1"/>
    <col min="9981" max="9982" width="8.140625" style="3" customWidth="1"/>
    <col min="9983" max="9983" width="6.85546875" style="3" customWidth="1"/>
    <col min="9984" max="9984" width="9.85546875" style="3" customWidth="1"/>
    <col min="9985" max="10230" width="9.140625" style="3"/>
    <col min="10231" max="10231" width="2" style="3" customWidth="1"/>
    <col min="10232" max="10233" width="10.5703125" style="3" customWidth="1"/>
    <col min="10234" max="10234" width="9.140625" style="3"/>
    <col min="10235" max="10235" width="10.5703125" style="3" customWidth="1"/>
    <col min="10236" max="10236" width="13.140625" style="3" customWidth="1"/>
    <col min="10237" max="10238" width="8.140625" style="3" customWidth="1"/>
    <col min="10239" max="10239" width="6.85546875" style="3" customWidth="1"/>
    <col min="10240" max="10240" width="9.85546875" style="3" customWidth="1"/>
    <col min="10241" max="10486" width="9.140625" style="3"/>
    <col min="10487" max="10487" width="2" style="3" customWidth="1"/>
    <col min="10488" max="10489" width="10.5703125" style="3" customWidth="1"/>
    <col min="10490" max="10490" width="9.140625" style="3"/>
    <col min="10491" max="10491" width="10.5703125" style="3" customWidth="1"/>
    <col min="10492" max="10492" width="13.140625" style="3" customWidth="1"/>
    <col min="10493" max="10494" width="8.140625" style="3" customWidth="1"/>
    <col min="10495" max="10495" width="6.85546875" style="3" customWidth="1"/>
    <col min="10496" max="10496" width="9.85546875" style="3" customWidth="1"/>
    <col min="10497" max="10742" width="9.140625" style="3"/>
    <col min="10743" max="10743" width="2" style="3" customWidth="1"/>
    <col min="10744" max="10745" width="10.5703125" style="3" customWidth="1"/>
    <col min="10746" max="10746" width="9.140625" style="3"/>
    <col min="10747" max="10747" width="10.5703125" style="3" customWidth="1"/>
    <col min="10748" max="10748" width="13.140625" style="3" customWidth="1"/>
    <col min="10749" max="10750" width="8.140625" style="3" customWidth="1"/>
    <col min="10751" max="10751" width="6.85546875" style="3" customWidth="1"/>
    <col min="10752" max="10752" width="9.85546875" style="3" customWidth="1"/>
    <col min="10753" max="10998" width="9.140625" style="3"/>
    <col min="10999" max="10999" width="2" style="3" customWidth="1"/>
    <col min="11000" max="11001" width="10.5703125" style="3" customWidth="1"/>
    <col min="11002" max="11002" width="9.140625" style="3"/>
    <col min="11003" max="11003" width="10.5703125" style="3" customWidth="1"/>
    <col min="11004" max="11004" width="13.140625" style="3" customWidth="1"/>
    <col min="11005" max="11006" width="8.140625" style="3" customWidth="1"/>
    <col min="11007" max="11007" width="6.85546875" style="3" customWidth="1"/>
    <col min="11008" max="11008" width="9.85546875" style="3" customWidth="1"/>
    <col min="11009" max="11254" width="9.140625" style="3"/>
    <col min="11255" max="11255" width="2" style="3" customWidth="1"/>
    <col min="11256" max="11257" width="10.5703125" style="3" customWidth="1"/>
    <col min="11258" max="11258" width="9.140625" style="3"/>
    <col min="11259" max="11259" width="10.5703125" style="3" customWidth="1"/>
    <col min="11260" max="11260" width="13.140625" style="3" customWidth="1"/>
    <col min="11261" max="11262" width="8.140625" style="3" customWidth="1"/>
    <col min="11263" max="11263" width="6.85546875" style="3" customWidth="1"/>
    <col min="11264" max="11264" width="9.85546875" style="3" customWidth="1"/>
    <col min="11265" max="11510" width="9.140625" style="3"/>
    <col min="11511" max="11511" width="2" style="3" customWidth="1"/>
    <col min="11512" max="11513" width="10.5703125" style="3" customWidth="1"/>
    <col min="11514" max="11514" width="9.140625" style="3"/>
    <col min="11515" max="11515" width="10.5703125" style="3" customWidth="1"/>
    <col min="11516" max="11516" width="13.140625" style="3" customWidth="1"/>
    <col min="11517" max="11518" width="8.140625" style="3" customWidth="1"/>
    <col min="11519" max="11519" width="6.85546875" style="3" customWidth="1"/>
    <col min="11520" max="11520" width="9.85546875" style="3" customWidth="1"/>
    <col min="11521" max="11766" width="9.140625" style="3"/>
    <col min="11767" max="11767" width="2" style="3" customWidth="1"/>
    <col min="11768" max="11769" width="10.5703125" style="3" customWidth="1"/>
    <col min="11770" max="11770" width="9.140625" style="3"/>
    <col min="11771" max="11771" width="10.5703125" style="3" customWidth="1"/>
    <col min="11772" max="11772" width="13.140625" style="3" customWidth="1"/>
    <col min="11773" max="11774" width="8.140625" style="3" customWidth="1"/>
    <col min="11775" max="11775" width="6.85546875" style="3" customWidth="1"/>
    <col min="11776" max="11776" width="9.85546875" style="3" customWidth="1"/>
    <col min="11777" max="12022" width="9.140625" style="3"/>
    <col min="12023" max="12023" width="2" style="3" customWidth="1"/>
    <col min="12024" max="12025" width="10.5703125" style="3" customWidth="1"/>
    <col min="12026" max="12026" width="9.140625" style="3"/>
    <col min="12027" max="12027" width="10.5703125" style="3" customWidth="1"/>
    <col min="12028" max="12028" width="13.140625" style="3" customWidth="1"/>
    <col min="12029" max="12030" width="8.140625" style="3" customWidth="1"/>
    <col min="12031" max="12031" width="6.85546875" style="3" customWidth="1"/>
    <col min="12032" max="12032" width="9.85546875" style="3" customWidth="1"/>
    <col min="12033" max="12278" width="9.140625" style="3"/>
    <col min="12279" max="12279" width="2" style="3" customWidth="1"/>
    <col min="12280" max="12281" width="10.5703125" style="3" customWidth="1"/>
    <col min="12282" max="12282" width="9.140625" style="3"/>
    <col min="12283" max="12283" width="10.5703125" style="3" customWidth="1"/>
    <col min="12284" max="12284" width="13.140625" style="3" customWidth="1"/>
    <col min="12285" max="12286" width="8.140625" style="3" customWidth="1"/>
    <col min="12287" max="12287" width="6.85546875" style="3" customWidth="1"/>
    <col min="12288" max="12288" width="9.85546875" style="3" customWidth="1"/>
    <col min="12289" max="12534" width="9.140625" style="3"/>
    <col min="12535" max="12535" width="2" style="3" customWidth="1"/>
    <col min="12536" max="12537" width="10.5703125" style="3" customWidth="1"/>
    <col min="12538" max="12538" width="9.140625" style="3"/>
    <col min="12539" max="12539" width="10.5703125" style="3" customWidth="1"/>
    <col min="12540" max="12540" width="13.140625" style="3" customWidth="1"/>
    <col min="12541" max="12542" width="8.140625" style="3" customWidth="1"/>
    <col min="12543" max="12543" width="6.85546875" style="3" customWidth="1"/>
    <col min="12544" max="12544" width="9.85546875" style="3" customWidth="1"/>
    <col min="12545" max="12790" width="9.140625" style="3"/>
    <col min="12791" max="12791" width="2" style="3" customWidth="1"/>
    <col min="12792" max="12793" width="10.5703125" style="3" customWidth="1"/>
    <col min="12794" max="12794" width="9.140625" style="3"/>
    <col min="12795" max="12795" width="10.5703125" style="3" customWidth="1"/>
    <col min="12796" max="12796" width="13.140625" style="3" customWidth="1"/>
    <col min="12797" max="12798" width="8.140625" style="3" customWidth="1"/>
    <col min="12799" max="12799" width="6.85546875" style="3" customWidth="1"/>
    <col min="12800" max="12800" width="9.85546875" style="3" customWidth="1"/>
    <col min="12801" max="13046" width="9.140625" style="3"/>
    <col min="13047" max="13047" width="2" style="3" customWidth="1"/>
    <col min="13048" max="13049" width="10.5703125" style="3" customWidth="1"/>
    <col min="13050" max="13050" width="9.140625" style="3"/>
    <col min="13051" max="13051" width="10.5703125" style="3" customWidth="1"/>
    <col min="13052" max="13052" width="13.140625" style="3" customWidth="1"/>
    <col min="13053" max="13054" width="8.140625" style="3" customWidth="1"/>
    <col min="13055" max="13055" width="6.85546875" style="3" customWidth="1"/>
    <col min="13056" max="13056" width="9.85546875" style="3" customWidth="1"/>
    <col min="13057" max="13302" width="9.140625" style="3"/>
    <col min="13303" max="13303" width="2" style="3" customWidth="1"/>
    <col min="13304" max="13305" width="10.5703125" style="3" customWidth="1"/>
    <col min="13306" max="13306" width="9.140625" style="3"/>
    <col min="13307" max="13307" width="10.5703125" style="3" customWidth="1"/>
    <col min="13308" max="13308" width="13.140625" style="3" customWidth="1"/>
    <col min="13309" max="13310" width="8.140625" style="3" customWidth="1"/>
    <col min="13311" max="13311" width="6.85546875" style="3" customWidth="1"/>
    <col min="13312" max="13312" width="9.85546875" style="3" customWidth="1"/>
    <col min="13313" max="13558" width="9.140625" style="3"/>
    <col min="13559" max="13559" width="2" style="3" customWidth="1"/>
    <col min="13560" max="13561" width="10.5703125" style="3" customWidth="1"/>
    <col min="13562" max="13562" width="9.140625" style="3"/>
    <col min="13563" max="13563" width="10.5703125" style="3" customWidth="1"/>
    <col min="13564" max="13564" width="13.140625" style="3" customWidth="1"/>
    <col min="13565" max="13566" width="8.140625" style="3" customWidth="1"/>
    <col min="13567" max="13567" width="6.85546875" style="3" customWidth="1"/>
    <col min="13568" max="13568" width="9.85546875" style="3" customWidth="1"/>
    <col min="13569" max="13814" width="9.140625" style="3"/>
    <col min="13815" max="13815" width="2" style="3" customWidth="1"/>
    <col min="13816" max="13817" width="10.5703125" style="3" customWidth="1"/>
    <col min="13818" max="13818" width="9.140625" style="3"/>
    <col min="13819" max="13819" width="10.5703125" style="3" customWidth="1"/>
    <col min="13820" max="13820" width="13.140625" style="3" customWidth="1"/>
    <col min="13821" max="13822" width="8.140625" style="3" customWidth="1"/>
    <col min="13823" max="13823" width="6.85546875" style="3" customWidth="1"/>
    <col min="13824" max="13824" width="9.85546875" style="3" customWidth="1"/>
    <col min="13825" max="14070" width="9.140625" style="3"/>
    <col min="14071" max="14071" width="2" style="3" customWidth="1"/>
    <col min="14072" max="14073" width="10.5703125" style="3" customWidth="1"/>
    <col min="14074" max="14074" width="9.140625" style="3"/>
    <col min="14075" max="14075" width="10.5703125" style="3" customWidth="1"/>
    <col min="14076" max="14076" width="13.140625" style="3" customWidth="1"/>
    <col min="14077" max="14078" width="8.140625" style="3" customWidth="1"/>
    <col min="14079" max="14079" width="6.85546875" style="3" customWidth="1"/>
    <col min="14080" max="14080" width="9.85546875" style="3" customWidth="1"/>
    <col min="14081" max="14326" width="9.140625" style="3"/>
    <col min="14327" max="14327" width="2" style="3" customWidth="1"/>
    <col min="14328" max="14329" width="10.5703125" style="3" customWidth="1"/>
    <col min="14330" max="14330" width="9.140625" style="3"/>
    <col min="14331" max="14331" width="10.5703125" style="3" customWidth="1"/>
    <col min="14332" max="14332" width="13.140625" style="3" customWidth="1"/>
    <col min="14333" max="14334" width="8.140625" style="3" customWidth="1"/>
    <col min="14335" max="14335" width="6.85546875" style="3" customWidth="1"/>
    <col min="14336" max="14336" width="9.85546875" style="3" customWidth="1"/>
    <col min="14337" max="14582" width="9.140625" style="3"/>
    <col min="14583" max="14583" width="2" style="3" customWidth="1"/>
    <col min="14584" max="14585" width="10.5703125" style="3" customWidth="1"/>
    <col min="14586" max="14586" width="9.140625" style="3"/>
    <col min="14587" max="14587" width="10.5703125" style="3" customWidth="1"/>
    <col min="14588" max="14588" width="13.140625" style="3" customWidth="1"/>
    <col min="14589" max="14590" width="8.140625" style="3" customWidth="1"/>
    <col min="14591" max="14591" width="6.85546875" style="3" customWidth="1"/>
    <col min="14592" max="14592" width="9.85546875" style="3" customWidth="1"/>
    <col min="14593" max="14838" width="9.140625" style="3"/>
    <col min="14839" max="14839" width="2" style="3" customWidth="1"/>
    <col min="14840" max="14841" width="10.5703125" style="3" customWidth="1"/>
    <col min="14842" max="14842" width="9.140625" style="3"/>
    <col min="14843" max="14843" width="10.5703125" style="3" customWidth="1"/>
    <col min="14844" max="14844" width="13.140625" style="3" customWidth="1"/>
    <col min="14845" max="14846" width="8.140625" style="3" customWidth="1"/>
    <col min="14847" max="14847" width="6.85546875" style="3" customWidth="1"/>
    <col min="14848" max="14848" width="9.85546875" style="3" customWidth="1"/>
    <col min="14849" max="15094" width="9.140625" style="3"/>
    <col min="15095" max="15095" width="2" style="3" customWidth="1"/>
    <col min="15096" max="15097" width="10.5703125" style="3" customWidth="1"/>
    <col min="15098" max="15098" width="9.140625" style="3"/>
    <col min="15099" max="15099" width="10.5703125" style="3" customWidth="1"/>
    <col min="15100" max="15100" width="13.140625" style="3" customWidth="1"/>
    <col min="15101" max="15102" width="8.140625" style="3" customWidth="1"/>
    <col min="15103" max="15103" width="6.85546875" style="3" customWidth="1"/>
    <col min="15104" max="15104" width="9.85546875" style="3" customWidth="1"/>
    <col min="15105" max="15350" width="9.140625" style="3"/>
    <col min="15351" max="15351" width="2" style="3" customWidth="1"/>
    <col min="15352" max="15353" width="10.5703125" style="3" customWidth="1"/>
    <col min="15354" max="15354" width="9.140625" style="3"/>
    <col min="15355" max="15355" width="10.5703125" style="3" customWidth="1"/>
    <col min="15356" max="15356" width="13.140625" style="3" customWidth="1"/>
    <col min="15357" max="15358" width="8.140625" style="3" customWidth="1"/>
    <col min="15359" max="15359" width="6.85546875" style="3" customWidth="1"/>
    <col min="15360" max="15360" width="9.85546875" style="3" customWidth="1"/>
    <col min="15361" max="15606" width="9.140625" style="3"/>
    <col min="15607" max="15607" width="2" style="3" customWidth="1"/>
    <col min="15608" max="15609" width="10.5703125" style="3" customWidth="1"/>
    <col min="15610" max="15610" width="9.140625" style="3"/>
    <col min="15611" max="15611" width="10.5703125" style="3" customWidth="1"/>
    <col min="15612" max="15612" width="13.140625" style="3" customWidth="1"/>
    <col min="15613" max="15614" width="8.140625" style="3" customWidth="1"/>
    <col min="15615" max="15615" width="6.85546875" style="3" customWidth="1"/>
    <col min="15616" max="15616" width="9.85546875" style="3" customWidth="1"/>
    <col min="15617" max="15862" width="9.140625" style="3"/>
    <col min="15863" max="15863" width="2" style="3" customWidth="1"/>
    <col min="15864" max="15865" width="10.5703125" style="3" customWidth="1"/>
    <col min="15866" max="15866" width="9.140625" style="3"/>
    <col min="15867" max="15867" width="10.5703125" style="3" customWidth="1"/>
    <col min="15868" max="15868" width="13.140625" style="3" customWidth="1"/>
    <col min="15869" max="15870" width="8.140625" style="3" customWidth="1"/>
    <col min="15871" max="15871" width="6.85546875" style="3" customWidth="1"/>
    <col min="15872" max="15872" width="9.85546875" style="3" customWidth="1"/>
    <col min="15873" max="16118" width="9.140625" style="3"/>
    <col min="16119" max="16119" width="2" style="3" customWidth="1"/>
    <col min="16120" max="16121" width="10.5703125" style="3" customWidth="1"/>
    <col min="16122" max="16122" width="9.140625" style="3"/>
    <col min="16123" max="16123" width="10.5703125" style="3" customWidth="1"/>
    <col min="16124" max="16124" width="13.140625" style="3" customWidth="1"/>
    <col min="16125" max="16126" width="8.140625" style="3" customWidth="1"/>
    <col min="16127" max="16127" width="6.85546875" style="3" customWidth="1"/>
    <col min="16128" max="16128" width="9.85546875" style="3" customWidth="1"/>
    <col min="16129" max="16384" width="9.140625" style="3"/>
  </cols>
  <sheetData>
    <row r="1" spans="1:16" ht="12.75" customHeight="1" x14ac:dyDescent="0.2">
      <c r="A1" s="42"/>
      <c r="B1" s="42"/>
      <c r="C1" s="116" t="s">
        <v>0</v>
      </c>
      <c r="D1" s="116"/>
      <c r="E1" s="116"/>
      <c r="F1" s="10" t="s">
        <v>1</v>
      </c>
      <c r="G1" s="11" t="s">
        <v>57</v>
      </c>
      <c r="H1" s="10" t="s">
        <v>2</v>
      </c>
      <c r="I1" s="105">
        <v>45776</v>
      </c>
      <c r="J1" s="105"/>
      <c r="N1" s="3"/>
      <c r="O1" s="3"/>
    </row>
    <row r="2" spans="1:16" ht="12.75" customHeight="1" x14ac:dyDescent="0.2">
      <c r="A2" s="42"/>
      <c r="B2" s="42"/>
      <c r="C2" s="116"/>
      <c r="D2" s="116"/>
      <c r="E2" s="116"/>
      <c r="F2" s="10" t="s">
        <v>3</v>
      </c>
      <c r="G2" s="12" t="s">
        <v>58</v>
      </c>
      <c r="H2" s="10" t="s">
        <v>2</v>
      </c>
      <c r="I2" s="106">
        <v>45777</v>
      </c>
      <c r="J2" s="106"/>
      <c r="N2" s="3"/>
      <c r="O2" s="3"/>
    </row>
    <row r="3" spans="1:16" ht="12.75" customHeight="1" x14ac:dyDescent="0.2">
      <c r="A3" s="42"/>
      <c r="B3" s="42"/>
      <c r="C3" s="116"/>
      <c r="D3" s="116"/>
      <c r="E3" s="116"/>
      <c r="F3" s="10" t="s">
        <v>4</v>
      </c>
      <c r="G3" s="78" t="s">
        <v>59</v>
      </c>
      <c r="H3" s="78"/>
      <c r="I3" s="78"/>
      <c r="J3" s="78"/>
      <c r="N3" s="3"/>
      <c r="O3" s="3"/>
    </row>
    <row r="4" spans="1:16" ht="12.75" customHeight="1" x14ac:dyDescent="0.2">
      <c r="A4" s="117" t="s">
        <v>60</v>
      </c>
      <c r="B4" s="117"/>
      <c r="C4" s="117"/>
      <c r="D4" s="117"/>
      <c r="E4" s="117"/>
      <c r="F4" s="117"/>
      <c r="G4" s="117"/>
      <c r="H4" s="117"/>
      <c r="I4" s="117"/>
      <c r="J4" s="117"/>
      <c r="K4" s="43"/>
      <c r="L4" s="43"/>
      <c r="M4" s="43"/>
      <c r="N4" s="3"/>
      <c r="O4" s="3"/>
    </row>
    <row r="5" spans="1:16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3"/>
      <c r="L5" s="43"/>
      <c r="M5" s="43"/>
      <c r="N5" s="3"/>
      <c r="O5" s="3"/>
    </row>
    <row r="6" spans="1:16" ht="15" x14ac:dyDescent="0.2">
      <c r="C6" s="3"/>
      <c r="D6" s="45" t="s">
        <v>61</v>
      </c>
      <c r="E6" s="46">
        <f>H36</f>
        <v>116.21107479719927</v>
      </c>
      <c r="F6" s="47" t="s">
        <v>62</v>
      </c>
      <c r="G6" s="48">
        <f>ROUND(E6/640,2)</f>
        <v>0.18</v>
      </c>
      <c r="H6" s="3" t="s">
        <v>63</v>
      </c>
    </row>
    <row r="7" spans="1:16" ht="12.75" customHeight="1" x14ac:dyDescent="0.2">
      <c r="K7" s="49"/>
      <c r="L7" s="49"/>
    </row>
    <row r="8" spans="1:16" ht="25.5" x14ac:dyDescent="0.2">
      <c r="A8" s="120" t="s">
        <v>8</v>
      </c>
      <c r="B8" s="120"/>
      <c r="C8" s="50" t="s">
        <v>6</v>
      </c>
      <c r="D8" s="120" t="s">
        <v>64</v>
      </c>
      <c r="E8" s="120"/>
      <c r="F8" s="120"/>
      <c r="G8" s="50" t="s">
        <v>65</v>
      </c>
      <c r="H8" s="50" t="s">
        <v>56</v>
      </c>
      <c r="I8" s="50" t="s">
        <v>66</v>
      </c>
      <c r="J8" s="50" t="s">
        <v>67</v>
      </c>
      <c r="K8" s="49"/>
      <c r="L8" s="51" t="s">
        <v>6</v>
      </c>
      <c r="M8" s="51" t="s">
        <v>7</v>
      </c>
      <c r="N8" s="51" t="s">
        <v>56</v>
      </c>
      <c r="O8" s="51" t="s">
        <v>68</v>
      </c>
    </row>
    <row r="9" spans="1:16" x14ac:dyDescent="0.2">
      <c r="A9" s="118" t="s">
        <v>11</v>
      </c>
      <c r="B9" s="119"/>
      <c r="C9" s="52">
        <v>11</v>
      </c>
      <c r="D9" s="122" t="str">
        <f>VLOOKUP($C9,'Lookup Table'!$A$1:$I$22,2,FALSE)</f>
        <v>Open Water</v>
      </c>
      <c r="E9" s="122"/>
      <c r="F9" s="122"/>
      <c r="G9" s="5">
        <f>IF(C9=11,98,HLOOKUP($A9,'Lookup Table'!$A$2:$F$22,MATCH($C9,'Lookup Table'!$A$2:$A$22,FALSE),FALSE))</f>
        <v>98</v>
      </c>
      <c r="H9" s="53">
        <v>0.46221144915059686</v>
      </c>
      <c r="I9" s="54">
        <f t="shared" ref="I9:I35" si="0">ROUND(H9/$E$6,4)</f>
        <v>4.0000000000000001E-3</v>
      </c>
      <c r="J9" s="55">
        <f>G9*H9</f>
        <v>45.296722016758494</v>
      </c>
      <c r="K9" s="49"/>
      <c r="L9" s="5">
        <v>11</v>
      </c>
      <c r="M9" s="56" t="s">
        <v>15</v>
      </c>
      <c r="N9" s="57">
        <f t="shared" ref="N9:N19" si="1">SUMIF($C$9:$C$35,$L9,$H$9:$H$35)</f>
        <v>8.6767035329889808</v>
      </c>
      <c r="O9" s="54">
        <f t="shared" ref="O9:O19" si="2">ROUND(N9/$N$20,4)</f>
        <v>7.4700000000000003E-2</v>
      </c>
    </row>
    <row r="10" spans="1:16" ht="12.75" customHeight="1" x14ac:dyDescent="0.2">
      <c r="A10" s="118" t="s">
        <v>11</v>
      </c>
      <c r="B10" s="119"/>
      <c r="C10" s="52">
        <v>21</v>
      </c>
      <c r="D10" s="122" t="str">
        <f>VLOOKUP($C10,'Lookup Table'!$A$1:$I$22,2,FALSE)</f>
        <v>Developed, Open Space</v>
      </c>
      <c r="E10" s="122"/>
      <c r="F10" s="122"/>
      <c r="G10" s="5">
        <f>IF(C10=11,98,HLOOKUP($A10,'Lookup Table'!$A$2:$F$22,MATCH($C10,'Lookup Table'!$A$2:$A$22,FALSE),FALSE))</f>
        <v>39</v>
      </c>
      <c r="H10" s="53">
        <v>13.945328975665749</v>
      </c>
      <c r="I10" s="54">
        <f t="shared" si="0"/>
        <v>0.12</v>
      </c>
      <c r="J10" s="55">
        <f t="shared" ref="J10:J35" si="3">G10*H10</f>
        <v>543.86783005096424</v>
      </c>
      <c r="K10" s="49"/>
      <c r="L10" s="5">
        <v>21</v>
      </c>
      <c r="M10" s="56" t="s">
        <v>18</v>
      </c>
      <c r="N10" s="57">
        <f t="shared" si="1"/>
        <v>17.095972841161618</v>
      </c>
      <c r="O10" s="54">
        <f t="shared" si="2"/>
        <v>0.14710000000000001</v>
      </c>
    </row>
    <row r="11" spans="1:16" x14ac:dyDescent="0.2">
      <c r="A11" s="118" t="s">
        <v>11</v>
      </c>
      <c r="B11" s="119"/>
      <c r="C11" s="52">
        <v>22</v>
      </c>
      <c r="D11" s="122" t="str">
        <f>VLOOKUP($C11,'Lookup Table'!$A$1:$I$22,2,FALSE)</f>
        <v>Developed, Low Intensity</v>
      </c>
      <c r="E11" s="122"/>
      <c r="F11" s="122"/>
      <c r="G11" s="5">
        <f>IF(C11=11,98,HLOOKUP($A11,'Lookup Table'!$A$2:$F$22,MATCH($C11,'Lookup Table'!$A$2:$A$22,FALSE),FALSE))</f>
        <v>49</v>
      </c>
      <c r="H11" s="53">
        <v>2.3373857460743803</v>
      </c>
      <c r="I11" s="54">
        <f t="shared" si="0"/>
        <v>2.01E-2</v>
      </c>
      <c r="J11" s="55">
        <f t="shared" si="3"/>
        <v>114.53190155764463</v>
      </c>
      <c r="K11" s="49"/>
      <c r="L11" s="5">
        <v>22</v>
      </c>
      <c r="M11" s="41" t="s">
        <v>20</v>
      </c>
      <c r="N11" s="57">
        <f t="shared" si="1"/>
        <v>4.987788106473829</v>
      </c>
      <c r="O11" s="54">
        <f t="shared" si="2"/>
        <v>4.2900000000000001E-2</v>
      </c>
    </row>
    <row r="12" spans="1:16" x14ac:dyDescent="0.2">
      <c r="A12" s="118" t="s">
        <v>11</v>
      </c>
      <c r="B12" s="119"/>
      <c r="C12" s="52">
        <v>23</v>
      </c>
      <c r="D12" s="122" t="str">
        <f>VLOOKUP($C12,'Lookup Table'!$A$1:$I$22,2,FALSE)</f>
        <v>Developed, Medium Intensity</v>
      </c>
      <c r="E12" s="122"/>
      <c r="F12" s="122"/>
      <c r="G12" s="5">
        <f>IF(C12=11,98,HLOOKUP($A12,'Lookup Table'!$A$2:$F$22,MATCH($C12,'Lookup Table'!$A$2:$A$22,FALSE),FALSE))</f>
        <v>68</v>
      </c>
      <c r="H12" s="53">
        <v>1.7991141850321395</v>
      </c>
      <c r="I12" s="54">
        <f t="shared" si="0"/>
        <v>1.55E-2</v>
      </c>
      <c r="J12" s="55">
        <f t="shared" si="3"/>
        <v>122.33976458218548</v>
      </c>
      <c r="L12" s="5">
        <v>23</v>
      </c>
      <c r="M12" s="41" t="s">
        <v>22</v>
      </c>
      <c r="N12" s="57">
        <f t="shared" si="1"/>
        <v>6.0380027282828284</v>
      </c>
      <c r="O12" s="54">
        <f t="shared" si="2"/>
        <v>5.1999999999999998E-2</v>
      </c>
    </row>
    <row r="13" spans="1:16" x14ac:dyDescent="0.2">
      <c r="A13" s="118" t="s">
        <v>11</v>
      </c>
      <c r="B13" s="119"/>
      <c r="C13" s="52">
        <v>24</v>
      </c>
      <c r="D13" s="122" t="str">
        <f>VLOOKUP($C13,'Lookup Table'!$A$1:$I$22,2,FALSE)</f>
        <v>Developed, High Intensity</v>
      </c>
      <c r="E13" s="122"/>
      <c r="F13" s="122"/>
      <c r="G13" s="5">
        <f>IF(C13=11,98,HLOOKUP($A13,'Lookup Table'!$A$2:$F$22,MATCH($C13,'Lookup Table'!$A$2:$A$22,FALSE),FALSE))</f>
        <v>89</v>
      </c>
      <c r="H13" s="53">
        <v>0.41833061538108357</v>
      </c>
      <c r="I13" s="54">
        <f t="shared" si="0"/>
        <v>3.5999999999999999E-3</v>
      </c>
      <c r="J13" s="55">
        <f t="shared" ref="J13" si="4">G13*H13</f>
        <v>37.23142476891644</v>
      </c>
      <c r="K13" s="58"/>
      <c r="L13" s="5">
        <v>24</v>
      </c>
      <c r="M13" s="56" t="s">
        <v>24</v>
      </c>
      <c r="N13" s="57">
        <f t="shared" si="1"/>
        <v>2.6269992490358129</v>
      </c>
      <c r="O13" s="54">
        <f t="shared" si="2"/>
        <v>2.2599999999999999E-2</v>
      </c>
    </row>
    <row r="14" spans="1:16" ht="12.75" customHeight="1" x14ac:dyDescent="0.2">
      <c r="A14" s="118" t="s">
        <v>11</v>
      </c>
      <c r="B14" s="119"/>
      <c r="C14" s="52">
        <v>31</v>
      </c>
      <c r="D14" s="122" t="str">
        <f>VLOOKUP($C14,'Lookup Table'!$A$1:$I$22,2,FALSE)</f>
        <v>Barren Land (Rock/Sand/Clay)</v>
      </c>
      <c r="E14" s="122"/>
      <c r="F14" s="122"/>
      <c r="G14" s="5">
        <f>IF(C14=11,98,HLOOKUP($A14,'Lookup Table'!$A$2:$F$22,MATCH($C14,'Lookup Table'!$A$2:$A$22,FALSE),FALSE))</f>
        <v>96</v>
      </c>
      <c r="H14" s="53">
        <v>0.20477722431129478</v>
      </c>
      <c r="I14" s="54">
        <f t="shared" si="0"/>
        <v>1.8E-3</v>
      </c>
      <c r="J14" s="55">
        <f t="shared" si="3"/>
        <v>19.658613533884299</v>
      </c>
      <c r="L14" s="5">
        <v>31</v>
      </c>
      <c r="M14" s="56" t="s">
        <v>26</v>
      </c>
      <c r="N14" s="57">
        <f t="shared" si="1"/>
        <v>0.25158344701561064</v>
      </c>
      <c r="O14" s="54">
        <f t="shared" si="2"/>
        <v>2.2000000000000001E-3</v>
      </c>
      <c r="P14" s="4"/>
    </row>
    <row r="15" spans="1:16" ht="12.75" customHeight="1" x14ac:dyDescent="0.2">
      <c r="A15" s="118" t="s">
        <v>11</v>
      </c>
      <c r="B15" s="119"/>
      <c r="C15" s="52">
        <v>41</v>
      </c>
      <c r="D15" s="122" t="str">
        <f>VLOOKUP($C15,'Lookup Table'!$A$1:$I$22,2,FALSE)</f>
        <v>Deciduous Forest</v>
      </c>
      <c r="E15" s="122"/>
      <c r="F15" s="122"/>
      <c r="G15" s="5">
        <f>IF(C15=11,98,HLOOKUP($A15,'Lookup Table'!$A$2:$F$22,MATCH($C15,'Lookup Table'!$A$2:$A$22,FALSE),FALSE))</f>
        <v>32</v>
      </c>
      <c r="H15" s="53">
        <v>14.217390145110192</v>
      </c>
      <c r="I15" s="54">
        <f t="shared" si="0"/>
        <v>0.12230000000000001</v>
      </c>
      <c r="J15" s="55">
        <f t="shared" si="3"/>
        <v>454.95648464352615</v>
      </c>
      <c r="L15" s="5">
        <v>41</v>
      </c>
      <c r="M15" s="56" t="s">
        <v>28</v>
      </c>
      <c r="N15" s="57">
        <f t="shared" si="1"/>
        <v>19.301716085904498</v>
      </c>
      <c r="O15" s="54">
        <f t="shared" si="2"/>
        <v>0.1661</v>
      </c>
      <c r="P15" s="4"/>
    </row>
    <row r="16" spans="1:16" ht="12.75" customHeight="1" x14ac:dyDescent="0.2">
      <c r="A16" s="118" t="s">
        <v>11</v>
      </c>
      <c r="B16" s="119"/>
      <c r="C16" s="52">
        <v>43</v>
      </c>
      <c r="D16" s="122" t="str">
        <f>VLOOKUP($C16,'Lookup Table'!$A$1:$I$22,2,FALSE)</f>
        <v>Mixed Forest</v>
      </c>
      <c r="E16" s="122"/>
      <c r="F16" s="122"/>
      <c r="G16" s="5">
        <f>IF(C16=11,98,HLOOKUP($A16,'Lookup Table'!$A$2:$F$22,MATCH($C16,'Lookup Table'!$A$2:$A$22,FALSE),FALSE))</f>
        <v>32</v>
      </c>
      <c r="H16" s="53">
        <v>33.176835727502294</v>
      </c>
      <c r="I16" s="54">
        <f t="shared" si="0"/>
        <v>0.28549999999999998</v>
      </c>
      <c r="J16" s="55">
        <f t="shared" si="3"/>
        <v>1061.6587432800734</v>
      </c>
      <c r="L16" s="5">
        <v>42</v>
      </c>
      <c r="M16" s="56" t="s">
        <v>30</v>
      </c>
      <c r="N16" s="57">
        <f t="shared" si="1"/>
        <v>3.5192428692607898</v>
      </c>
      <c r="O16" s="54">
        <f t="shared" si="2"/>
        <v>3.0300000000000001E-2</v>
      </c>
      <c r="P16" s="4"/>
    </row>
    <row r="17" spans="1:16" ht="12.75" customHeight="1" x14ac:dyDescent="0.2">
      <c r="A17" s="118" t="s">
        <v>11</v>
      </c>
      <c r="B17" s="119"/>
      <c r="C17" s="52">
        <v>52</v>
      </c>
      <c r="D17" s="122" t="str">
        <f>VLOOKUP($C17,'Lookup Table'!$A$1:$I$22,2,FALSE)</f>
        <v>Shrub/Scrub</v>
      </c>
      <c r="E17" s="122"/>
      <c r="F17" s="122"/>
      <c r="G17" s="5">
        <f>IF(C17=11,98,HLOOKUP($A17,'Lookup Table'!$A$2:$F$22,MATCH($C17,'Lookup Table'!$A$2:$A$22,FALSE),FALSE))</f>
        <v>49</v>
      </c>
      <c r="H17" s="53">
        <v>1.8166665185491275</v>
      </c>
      <c r="I17" s="54">
        <f t="shared" si="0"/>
        <v>1.5599999999999999E-2</v>
      </c>
      <c r="J17" s="55">
        <f t="shared" si="3"/>
        <v>89.016659408907245</v>
      </c>
      <c r="L17" s="5">
        <v>43</v>
      </c>
      <c r="M17" s="56" t="s">
        <v>32</v>
      </c>
      <c r="N17" s="57">
        <f t="shared" si="1"/>
        <v>49.49465511625344</v>
      </c>
      <c r="O17" s="54">
        <f t="shared" si="2"/>
        <v>0.4259</v>
      </c>
      <c r="P17" s="4"/>
    </row>
    <row r="18" spans="1:16" ht="12.75" customHeight="1" x14ac:dyDescent="0.2">
      <c r="A18" s="118" t="s">
        <v>11</v>
      </c>
      <c r="B18" s="119"/>
      <c r="C18" s="52">
        <v>71</v>
      </c>
      <c r="D18" s="122" t="str">
        <f>VLOOKUP($C18,'Lookup Table'!$A$1:$I$22,2,FALSE)</f>
        <v>Grassland/Herbaceous</v>
      </c>
      <c r="E18" s="122"/>
      <c r="F18" s="122"/>
      <c r="G18" s="5">
        <f>IF(C18=11,98,HLOOKUP($A18,'Lookup Table'!$A$2:$F$22,MATCH($C18,'Lookup Table'!$A$2:$A$22,FALSE),FALSE))</f>
        <v>51</v>
      </c>
      <c r="H18" s="53">
        <v>0.32471816997245179</v>
      </c>
      <c r="I18" s="54">
        <f t="shared" si="0"/>
        <v>2.8E-3</v>
      </c>
      <c r="J18" s="55">
        <f t="shared" si="3"/>
        <v>16.560626668595042</v>
      </c>
      <c r="L18" s="5">
        <v>52</v>
      </c>
      <c r="M18" s="56" t="s">
        <v>35</v>
      </c>
      <c r="N18" s="57">
        <f t="shared" si="1"/>
        <v>2.5070583033746554</v>
      </c>
      <c r="O18" s="54">
        <f t="shared" si="2"/>
        <v>2.1600000000000001E-2</v>
      </c>
      <c r="P18" s="4"/>
    </row>
    <row r="19" spans="1:16" ht="12.75" customHeight="1" x14ac:dyDescent="0.2">
      <c r="A19" s="118" t="s">
        <v>13</v>
      </c>
      <c r="B19" s="119"/>
      <c r="C19" s="52">
        <v>21</v>
      </c>
      <c r="D19" s="122" t="str">
        <f>VLOOKUP($C19,'Lookup Table'!$A$1:$I$22,2,FALSE)</f>
        <v>Developed, Open Space</v>
      </c>
      <c r="E19" s="122"/>
      <c r="F19" s="122"/>
      <c r="G19" s="5">
        <f>IF(C19=11,98,HLOOKUP($A19,'Lookup Table'!$A$2:$F$22,MATCH($C19,'Lookup Table'!$A$2:$A$22,FALSE),FALSE))</f>
        <v>74</v>
      </c>
      <c r="H19" s="53">
        <v>2.8902842517217633</v>
      </c>
      <c r="I19" s="54">
        <f t="shared" si="0"/>
        <v>2.4899999999999999E-2</v>
      </c>
      <c r="J19" s="55">
        <f t="shared" si="3"/>
        <v>213.88103462741049</v>
      </c>
      <c r="L19" s="5">
        <v>71</v>
      </c>
      <c r="M19" s="56" t="s">
        <v>37</v>
      </c>
      <c r="N19" s="57">
        <f t="shared" si="1"/>
        <v>1.7113525174471993</v>
      </c>
      <c r="O19" s="54">
        <f t="shared" si="2"/>
        <v>1.47E-2</v>
      </c>
      <c r="P19" s="4"/>
    </row>
    <row r="20" spans="1:16" ht="12.75" customHeight="1" x14ac:dyDescent="0.2">
      <c r="A20" s="118" t="s">
        <v>13</v>
      </c>
      <c r="B20" s="119"/>
      <c r="C20" s="52">
        <v>22</v>
      </c>
      <c r="D20" s="122" t="str">
        <f>VLOOKUP($C20,'Lookup Table'!$A$1:$I$22,2,FALSE)</f>
        <v>Developed, Low Intensity</v>
      </c>
      <c r="E20" s="122"/>
      <c r="F20" s="122"/>
      <c r="G20" s="5">
        <f>IF(C20=11,98,HLOOKUP($A20,'Lookup Table'!$A$2:$F$22,MATCH($C20,'Lookup Table'!$A$2:$A$22,FALSE),FALSE))</f>
        <v>79</v>
      </c>
      <c r="H20" s="53">
        <v>2.0975038547520661</v>
      </c>
      <c r="I20" s="54">
        <f t="shared" si="0"/>
        <v>1.7999999999999999E-2</v>
      </c>
      <c r="J20" s="55">
        <f t="shared" si="3"/>
        <v>165.70280452541323</v>
      </c>
      <c r="L20" s="123" t="s">
        <v>69</v>
      </c>
      <c r="M20" s="124"/>
      <c r="N20" s="57">
        <f>SUM(N9:N19)</f>
        <v>116.21107479719926</v>
      </c>
      <c r="O20" s="54">
        <f>SUM(O9:O19)</f>
        <v>1.0001</v>
      </c>
      <c r="P20" s="4"/>
    </row>
    <row r="21" spans="1:16" ht="12.75" customHeight="1" x14ac:dyDescent="0.2">
      <c r="A21" s="118" t="s">
        <v>13</v>
      </c>
      <c r="B21" s="119"/>
      <c r="C21" s="52">
        <v>23</v>
      </c>
      <c r="D21" s="122" t="str">
        <f>VLOOKUP($C21,'Lookup Table'!$A$1:$I$22,2,FALSE)</f>
        <v>Developed, Medium Intensity</v>
      </c>
      <c r="E21" s="122"/>
      <c r="F21" s="122"/>
      <c r="G21" s="5">
        <f>IF(C21=11,98,HLOOKUP($A21,'Lookup Table'!$A$2:$F$22,MATCH($C21,'Lookup Table'!$A$2:$A$22,FALSE),FALSE))</f>
        <v>86</v>
      </c>
      <c r="H21" s="53">
        <v>0.41247983753443529</v>
      </c>
      <c r="I21" s="54">
        <f t="shared" si="0"/>
        <v>3.5000000000000001E-3</v>
      </c>
      <c r="J21" s="55">
        <f t="shared" si="3"/>
        <v>35.473266027961436</v>
      </c>
      <c r="L21" s="4"/>
      <c r="M21" s="4"/>
      <c r="P21" s="4"/>
    </row>
    <row r="22" spans="1:16" ht="12.75" customHeight="1" x14ac:dyDescent="0.2">
      <c r="A22" s="118" t="s">
        <v>13</v>
      </c>
      <c r="B22" s="119"/>
      <c r="C22" s="52">
        <v>24</v>
      </c>
      <c r="D22" s="122" t="str">
        <f>VLOOKUP($C22,'Lookup Table'!$A$1:$I$22,2,FALSE)</f>
        <v>Developed, High Intensity</v>
      </c>
      <c r="E22" s="122"/>
      <c r="F22" s="122"/>
      <c r="G22" s="5">
        <f>IF(C22=11,98,HLOOKUP($A22,'Lookup Table'!$A$2:$F$22,MATCH($C22,'Lookup Table'!$A$2:$A$22,FALSE),FALSE))</f>
        <v>94</v>
      </c>
      <c r="H22" s="53">
        <v>0.20185183539944904</v>
      </c>
      <c r="I22" s="54">
        <f t="shared" si="0"/>
        <v>1.6999999999999999E-3</v>
      </c>
      <c r="J22" s="55">
        <f t="shared" ref="J22" si="5">G22*H22</f>
        <v>18.974072527548209</v>
      </c>
      <c r="K22" s="4"/>
      <c r="L22" s="125" t="s">
        <v>8</v>
      </c>
      <c r="M22" s="125"/>
      <c r="N22" s="51" t="s">
        <v>56</v>
      </c>
      <c r="O22" s="51" t="s">
        <v>68</v>
      </c>
      <c r="P22" s="4"/>
    </row>
    <row r="23" spans="1:16" ht="12.75" customHeight="1" x14ac:dyDescent="0.2">
      <c r="A23" s="118" t="s">
        <v>13</v>
      </c>
      <c r="B23" s="119"/>
      <c r="C23" s="52">
        <v>41</v>
      </c>
      <c r="D23" s="122" t="str">
        <f>VLOOKUP($C23,'Lookup Table'!$A$1:$I$22,2,FALSE)</f>
        <v>Deciduous Forest</v>
      </c>
      <c r="E23" s="122"/>
      <c r="F23" s="122"/>
      <c r="G23" s="5">
        <f>IF(C23=11,98,HLOOKUP($A23,'Lookup Table'!$A$2:$F$22,MATCH($C23,'Lookup Table'!$A$2:$A$22,FALSE),FALSE))</f>
        <v>72</v>
      </c>
      <c r="H23" s="53">
        <v>3.8234833168044076</v>
      </c>
      <c r="I23" s="54">
        <f t="shared" si="0"/>
        <v>3.2899999999999999E-2</v>
      </c>
      <c r="J23" s="55">
        <f t="shared" si="3"/>
        <v>275.29079880991736</v>
      </c>
      <c r="L23" s="121" t="s">
        <v>11</v>
      </c>
      <c r="M23" s="121"/>
      <c r="N23" s="57">
        <f>SUMIF($A$9:$A$35,$L23,$H$9:$H$35)</f>
        <v>68.702758756749319</v>
      </c>
      <c r="O23" s="54">
        <f>ROUND(N23/$N$26,4)</f>
        <v>0.59119999999999995</v>
      </c>
      <c r="P23" s="4"/>
    </row>
    <row r="24" spans="1:16" ht="12.75" customHeight="1" x14ac:dyDescent="0.2">
      <c r="A24" s="118" t="s">
        <v>13</v>
      </c>
      <c r="B24" s="119"/>
      <c r="C24" s="52">
        <v>43</v>
      </c>
      <c r="D24" s="122" t="str">
        <f>VLOOKUP($C24,'Lookup Table'!$A$1:$I$22,2,FALSE)</f>
        <v>Mixed Forest</v>
      </c>
      <c r="E24" s="122"/>
      <c r="F24" s="122"/>
      <c r="G24" s="5">
        <f>IF(C24=11,98,HLOOKUP($A24,'Lookup Table'!$A$2:$F$22,MATCH($C24,'Lookup Table'!$A$2:$A$22,FALSE),FALSE))</f>
        <v>72</v>
      </c>
      <c r="H24" s="53">
        <v>3.4197796460055097</v>
      </c>
      <c r="I24" s="54">
        <f t="shared" si="0"/>
        <v>2.9399999999999999E-2</v>
      </c>
      <c r="J24" s="55">
        <f t="shared" si="3"/>
        <v>246.22413451239669</v>
      </c>
      <c r="K24" s="4"/>
      <c r="L24" s="121" t="s">
        <v>13</v>
      </c>
      <c r="M24" s="121"/>
      <c r="N24" s="57">
        <f>SUMIF($A$9:$A$35,$L24,$H$9:$H$35)</f>
        <v>12.84538274221763</v>
      </c>
      <c r="O24" s="54">
        <f>ROUND(N24/$N$26,4)</f>
        <v>0.1105</v>
      </c>
      <c r="P24" s="4"/>
    </row>
    <row r="25" spans="1:16" ht="12.75" customHeight="1" x14ac:dyDescent="0.2">
      <c r="A25" s="118" t="s">
        <v>14</v>
      </c>
      <c r="B25" s="119"/>
      <c r="C25" s="52">
        <v>11</v>
      </c>
      <c r="D25" s="122" t="str">
        <f>VLOOKUP($C25,'Lookup Table'!$A$1:$I$22,2,FALSE)</f>
        <v>Open Water</v>
      </c>
      <c r="E25" s="122"/>
      <c r="F25" s="122"/>
      <c r="G25" s="5">
        <f>IF(C25=11,98,HLOOKUP($A25,'Lookup Table'!$A$2:$F$22,MATCH($C25,'Lookup Table'!$A$2:$A$22,FALSE),FALSE))</f>
        <v>98</v>
      </c>
      <c r="H25" s="53">
        <v>8.2144920838383833</v>
      </c>
      <c r="I25" s="54">
        <f t="shared" si="0"/>
        <v>7.0699999999999999E-2</v>
      </c>
      <c r="J25" s="55">
        <f t="shared" si="3"/>
        <v>805.02022421616152</v>
      </c>
      <c r="L25" s="121" t="s">
        <v>14</v>
      </c>
      <c r="M25" s="121"/>
      <c r="N25" s="57">
        <f>SUMIF($A$9:$A$35,$L25,$H$9:$H$35)</f>
        <v>34.662933298232318</v>
      </c>
      <c r="O25" s="54">
        <f>ROUND(N25/$N$26,4)</f>
        <v>0.29830000000000001</v>
      </c>
      <c r="P25" s="4"/>
    </row>
    <row r="26" spans="1:16" ht="12.75" customHeight="1" x14ac:dyDescent="0.2">
      <c r="A26" s="118" t="s">
        <v>14</v>
      </c>
      <c r="B26" s="119"/>
      <c r="C26" s="52">
        <v>21</v>
      </c>
      <c r="D26" s="122" t="str">
        <f>VLOOKUP($C26,'Lookup Table'!$A$1:$I$22,2,FALSE)</f>
        <v>Developed, Open Space</v>
      </c>
      <c r="E26" s="122"/>
      <c r="F26" s="122"/>
      <c r="G26" s="5">
        <f>IF(C26=11,98,HLOOKUP($A26,'Lookup Table'!$A$2:$F$22,MATCH($C26,'Lookup Table'!$A$2:$A$22,FALSE),FALSE))</f>
        <v>80</v>
      </c>
      <c r="H26" s="53">
        <v>0.26035961377410466</v>
      </c>
      <c r="I26" s="54">
        <f t="shared" si="0"/>
        <v>2.2000000000000001E-3</v>
      </c>
      <c r="J26" s="55">
        <f t="shared" si="3"/>
        <v>20.828769101928373</v>
      </c>
      <c r="K26" s="4"/>
      <c r="L26" s="115" t="s">
        <v>69</v>
      </c>
      <c r="M26" s="115"/>
      <c r="N26" s="57">
        <f>SUM(N23:N25)</f>
        <v>116.21107479719926</v>
      </c>
      <c r="O26" s="54">
        <f>SUM(O23:O25)</f>
        <v>1</v>
      </c>
      <c r="P26" s="4"/>
    </row>
    <row r="27" spans="1:16" ht="12.75" customHeight="1" x14ac:dyDescent="0.2">
      <c r="A27" s="118" t="s">
        <v>14</v>
      </c>
      <c r="B27" s="119"/>
      <c r="C27" s="52">
        <v>22</v>
      </c>
      <c r="D27" s="122" t="str">
        <f>VLOOKUP($C27,'Lookup Table'!$A$1:$I$22,2,FALSE)</f>
        <v>Developed, Low Intensity</v>
      </c>
      <c r="E27" s="122"/>
      <c r="F27" s="122"/>
      <c r="G27" s="5">
        <f>IF(C27=11,98,HLOOKUP($A27,'Lookup Table'!$A$2:$F$22,MATCH($C27,'Lookup Table'!$A$2:$A$22,FALSE),FALSE))</f>
        <v>84</v>
      </c>
      <c r="H27" s="53">
        <v>0.55289850564738285</v>
      </c>
      <c r="I27" s="54">
        <f t="shared" si="0"/>
        <v>4.7999999999999996E-3</v>
      </c>
      <c r="J27" s="55">
        <f t="shared" si="3"/>
        <v>46.44347447438016</v>
      </c>
      <c r="K27" s="4"/>
      <c r="L27" s="4"/>
      <c r="P27" s="4"/>
    </row>
    <row r="28" spans="1:16" ht="12.75" customHeight="1" x14ac:dyDescent="0.2">
      <c r="A28" s="118" t="s">
        <v>14</v>
      </c>
      <c r="B28" s="119"/>
      <c r="C28" s="52">
        <v>23</v>
      </c>
      <c r="D28" s="122" t="str">
        <f>VLOOKUP($C28,'Lookup Table'!$A$1:$I$22,2,FALSE)</f>
        <v>Developed, Medium Intensity</v>
      </c>
      <c r="E28" s="122"/>
      <c r="F28" s="122"/>
      <c r="G28" s="5">
        <f>IF(C28=11,98,HLOOKUP($A28,'Lookup Table'!$A$2:$F$22,MATCH($C28,'Lookup Table'!$A$2:$A$22,FALSE),FALSE))</f>
        <v>89</v>
      </c>
      <c r="H28" s="53">
        <v>3.8264087057162537</v>
      </c>
      <c r="I28" s="54">
        <f t="shared" si="0"/>
        <v>3.2899999999999999E-2</v>
      </c>
      <c r="J28" s="55">
        <f t="shared" si="3"/>
        <v>340.5503748087466</v>
      </c>
      <c r="K28" s="4"/>
      <c r="L28" s="4"/>
      <c r="M28" s="4"/>
      <c r="P28" s="4"/>
    </row>
    <row r="29" spans="1:16" ht="12.75" customHeight="1" x14ac:dyDescent="0.2">
      <c r="A29" s="118" t="s">
        <v>14</v>
      </c>
      <c r="B29" s="119"/>
      <c r="C29" s="52">
        <v>24</v>
      </c>
      <c r="D29" s="122" t="str">
        <f>VLOOKUP($C29,'Lookup Table'!$A$1:$I$22,2,FALSE)</f>
        <v>Developed, High Intensity</v>
      </c>
      <c r="E29" s="122"/>
      <c r="F29" s="122"/>
      <c r="G29" s="5">
        <f>IF(C29=11,98,HLOOKUP($A29,'Lookup Table'!$A$2:$F$22,MATCH($C29,'Lookup Table'!$A$2:$A$22,FALSE),FALSE))</f>
        <v>95</v>
      </c>
      <c r="H29" s="53">
        <v>2.0068167982552803</v>
      </c>
      <c r="I29" s="54">
        <f t="shared" si="0"/>
        <v>1.7299999999999999E-2</v>
      </c>
      <c r="J29" s="55">
        <f t="shared" si="3"/>
        <v>190.64759583425163</v>
      </c>
      <c r="K29" s="4"/>
      <c r="L29" s="4"/>
      <c r="P29" s="4"/>
    </row>
    <row r="30" spans="1:16" ht="12.75" customHeight="1" x14ac:dyDescent="0.2">
      <c r="A30" s="118" t="s">
        <v>14</v>
      </c>
      <c r="B30" s="119"/>
      <c r="C30" s="52">
        <v>31</v>
      </c>
      <c r="D30" s="122" t="str">
        <f>VLOOKUP($C30,'Lookup Table'!$A$1:$I$22,2,FALSE)</f>
        <v>Barren Land (Rock/Sand/Clay)</v>
      </c>
      <c r="E30" s="122"/>
      <c r="F30" s="122"/>
      <c r="G30" s="5">
        <f>IF(C30=11,98,HLOOKUP($A30,'Lookup Table'!$A$2:$F$22,MATCH($C30,'Lookup Table'!$A$2:$A$22,FALSE),FALSE))</f>
        <v>96</v>
      </c>
      <c r="H30" s="53">
        <v>4.6806222704315885E-2</v>
      </c>
      <c r="I30" s="54">
        <f t="shared" si="0"/>
        <v>4.0000000000000002E-4</v>
      </c>
      <c r="J30" s="55">
        <f t="shared" si="3"/>
        <v>4.4933973796143247</v>
      </c>
      <c r="K30" s="4"/>
      <c r="P30" s="4"/>
    </row>
    <row r="31" spans="1:16" ht="12.75" customHeight="1" x14ac:dyDescent="0.2">
      <c r="A31" s="118" t="s">
        <v>14</v>
      </c>
      <c r="B31" s="119"/>
      <c r="C31" s="52">
        <v>41</v>
      </c>
      <c r="D31" s="122" t="str">
        <f>VLOOKUP($C31,'Lookup Table'!$A$1:$I$22,2,FALSE)</f>
        <v>Deciduous Forest</v>
      </c>
      <c r="E31" s="122"/>
      <c r="F31" s="122"/>
      <c r="G31" s="5">
        <f>IF(C31=11,98,HLOOKUP($A31,'Lookup Table'!$A$2:$F$22,MATCH($C31,'Lookup Table'!$A$2:$A$22,FALSE),FALSE))</f>
        <v>79</v>
      </c>
      <c r="H31" s="53">
        <v>1.2608426239898991</v>
      </c>
      <c r="I31" s="54">
        <f t="shared" si="0"/>
        <v>1.0800000000000001E-2</v>
      </c>
      <c r="J31" s="55">
        <f t="shared" si="3"/>
        <v>99.606567295202026</v>
      </c>
      <c r="K31" s="4"/>
      <c r="P31" s="4"/>
    </row>
    <row r="32" spans="1:16" ht="12.75" customHeight="1" x14ac:dyDescent="0.2">
      <c r="A32" s="118" t="s">
        <v>14</v>
      </c>
      <c r="B32" s="119"/>
      <c r="C32" s="52">
        <v>42</v>
      </c>
      <c r="D32" s="122" t="str">
        <f>VLOOKUP($C32,'Lookup Table'!$A$1:$I$22,2,FALSE)</f>
        <v>Evergreen Forest</v>
      </c>
      <c r="E32" s="122"/>
      <c r="F32" s="122"/>
      <c r="G32" s="5">
        <f>IF(C32=11,98,HLOOKUP($A32,'Lookup Table'!$A$2:$F$22,MATCH($C32,'Lookup Table'!$A$2:$A$22,FALSE),FALSE))</f>
        <v>77</v>
      </c>
      <c r="H32" s="53">
        <v>3.5192428692607898</v>
      </c>
      <c r="I32" s="54">
        <f t="shared" si="0"/>
        <v>3.0300000000000001E-2</v>
      </c>
      <c r="J32" s="55">
        <f t="shared" si="3"/>
        <v>270.98170093308079</v>
      </c>
      <c r="K32" s="4"/>
      <c r="L32" s="4"/>
      <c r="M32" s="4"/>
      <c r="P32" s="4"/>
    </row>
    <row r="33" spans="1:19" ht="12.75" customHeight="1" x14ac:dyDescent="0.2">
      <c r="A33" s="118" t="s">
        <v>14</v>
      </c>
      <c r="B33" s="119"/>
      <c r="C33" s="52">
        <v>43</v>
      </c>
      <c r="D33" s="122" t="str">
        <f>VLOOKUP($C33,'Lookup Table'!$A$1:$I$22,2,FALSE)</f>
        <v>Mixed Forest</v>
      </c>
      <c r="E33" s="122"/>
      <c r="F33" s="122"/>
      <c r="G33" s="5">
        <f>IF(C33=11,98,HLOOKUP($A33,'Lookup Table'!$A$2:$F$22,MATCH($C33,'Lookup Table'!$A$2:$A$22,FALSE),FALSE))</f>
        <v>79</v>
      </c>
      <c r="H33" s="53">
        <v>12.898039742745638</v>
      </c>
      <c r="I33" s="54">
        <f t="shared" si="0"/>
        <v>0.111</v>
      </c>
      <c r="J33" s="55">
        <f t="shared" si="3"/>
        <v>1018.9451396769055</v>
      </c>
      <c r="L33" s="4"/>
      <c r="M33" s="4"/>
      <c r="P33" s="4"/>
    </row>
    <row r="34" spans="1:19" ht="12.75" customHeight="1" x14ac:dyDescent="0.2">
      <c r="A34" s="118" t="s">
        <v>14</v>
      </c>
      <c r="B34" s="119"/>
      <c r="C34" s="52">
        <v>52</v>
      </c>
      <c r="D34" s="122" t="str">
        <f>VLOOKUP($C34,'Lookup Table'!$A$1:$I$22,2,FALSE)</f>
        <v>Shrub/Scrub</v>
      </c>
      <c r="E34" s="122"/>
      <c r="F34" s="122"/>
      <c r="G34" s="5">
        <f>IF(C34=11,98,HLOOKUP($A34,'Lookup Table'!$A$2:$F$22,MATCH($C34,'Lookup Table'!$A$2:$A$22,FALSE),FALSE))</f>
        <v>84</v>
      </c>
      <c r="H34" s="59">
        <v>0.69039178482552799</v>
      </c>
      <c r="I34" s="54">
        <f t="shared" si="0"/>
        <v>5.8999999999999999E-3</v>
      </c>
      <c r="J34" s="55">
        <f t="shared" ref="J34" si="6">G34*H34</f>
        <v>57.99290992534435</v>
      </c>
      <c r="L34" s="4"/>
      <c r="M34" s="9"/>
      <c r="N34" s="9"/>
      <c r="O34" s="9"/>
      <c r="P34" s="4"/>
    </row>
    <row r="35" spans="1:19" ht="12.75" customHeight="1" x14ac:dyDescent="0.2">
      <c r="A35" s="118" t="s">
        <v>14</v>
      </c>
      <c r="B35" s="119"/>
      <c r="C35" s="52">
        <v>71</v>
      </c>
      <c r="D35" s="122" t="str">
        <f>VLOOKUP($C35,'Lookup Table'!$A$1:$I$22,2,FALSE)</f>
        <v>Grassland/Herbaceous</v>
      </c>
      <c r="E35" s="122"/>
      <c r="F35" s="122"/>
      <c r="G35" s="5">
        <f>IF(C35=11,98,HLOOKUP($A35,'Lookup Table'!$A$2:$F$22,MATCH($C35,'Lookup Table'!$A$2:$A$22,FALSE),FALSE))</f>
        <v>84</v>
      </c>
      <c r="H35" s="59">
        <v>1.3866343474747476</v>
      </c>
      <c r="I35" s="54">
        <f t="shared" si="0"/>
        <v>1.1900000000000001E-2</v>
      </c>
      <c r="J35" s="55">
        <f t="shared" si="3"/>
        <v>116.47728518787879</v>
      </c>
      <c r="L35" s="9"/>
      <c r="M35" s="4"/>
      <c r="O35" s="9"/>
      <c r="P35" s="4"/>
    </row>
    <row r="36" spans="1:19" ht="12.75" customHeight="1" x14ac:dyDescent="0.2">
      <c r="A36" s="115" t="s">
        <v>69</v>
      </c>
      <c r="B36" s="115"/>
      <c r="C36" s="115"/>
      <c r="D36" s="115"/>
      <c r="E36" s="115"/>
      <c r="F36" s="115"/>
      <c r="G36" s="60">
        <f>ROUND(J36/H36,0)</f>
        <v>55</v>
      </c>
      <c r="H36" s="61">
        <f>SUM(H9:H35)</f>
        <v>116.21107479719927</v>
      </c>
      <c r="I36" s="54">
        <f>SUM(I9:I35)</f>
        <v>0.99980000000000002</v>
      </c>
      <c r="J36" s="55">
        <f>SUM(J9:J35)</f>
        <v>6432.6523203755969</v>
      </c>
      <c r="K36" s="4"/>
      <c r="L36" s="4"/>
      <c r="M36" s="4"/>
      <c r="O36" s="9"/>
      <c r="P36" s="4"/>
    </row>
    <row r="37" spans="1:19" ht="12.75" customHeight="1" x14ac:dyDescent="0.2">
      <c r="K37" s="4"/>
      <c r="L37" s="4"/>
      <c r="M37" s="4"/>
      <c r="O37" s="9"/>
      <c r="P37" s="4"/>
    </row>
    <row r="38" spans="1:19" ht="12.75" customHeight="1" x14ac:dyDescent="0.2">
      <c r="K38" s="4"/>
      <c r="L38" s="4"/>
      <c r="M38" s="4"/>
      <c r="O38" s="9"/>
      <c r="P38" s="4"/>
    </row>
    <row r="39" spans="1:19" ht="12.75" customHeight="1" x14ac:dyDescent="0.2">
      <c r="I39" s="45"/>
      <c r="J39" s="4"/>
      <c r="K39" s="4"/>
      <c r="L39" s="4"/>
      <c r="M39" s="4"/>
      <c r="N39" s="9"/>
    </row>
    <row r="40" spans="1:19" ht="12.75" customHeight="1" x14ac:dyDescent="0.2">
      <c r="K40" s="4"/>
      <c r="L40" s="4"/>
      <c r="M40" s="4"/>
      <c r="P40" s="4"/>
    </row>
    <row r="41" spans="1:19" ht="12.75" customHeight="1" x14ac:dyDescent="0.2">
      <c r="K41" s="4"/>
      <c r="L41" s="4"/>
      <c r="P41" s="4"/>
    </row>
    <row r="42" spans="1:19" ht="12.75" customHeight="1" x14ac:dyDescent="0.2">
      <c r="P42" s="4"/>
    </row>
    <row r="43" spans="1:19" ht="12.75" customHeight="1" x14ac:dyDescent="0.2">
      <c r="C43" s="62"/>
      <c r="D43" s="63"/>
      <c r="H43" s="64"/>
      <c r="P43" s="4"/>
    </row>
    <row r="44" spans="1:19" ht="12.75" customHeight="1" x14ac:dyDescent="0.2">
      <c r="C44" s="62"/>
      <c r="D44" s="63"/>
      <c r="P44" s="4"/>
    </row>
    <row r="45" spans="1:19" ht="12.75" customHeight="1" x14ac:dyDescent="0.2">
      <c r="C45" s="62"/>
      <c r="D45" s="65"/>
      <c r="P45" s="4"/>
    </row>
    <row r="46" spans="1:19" ht="12.75" customHeight="1" x14ac:dyDescent="0.2">
      <c r="C46" s="62"/>
      <c r="D46" s="65"/>
    </row>
    <row r="47" spans="1:19" ht="12.75" customHeight="1" x14ac:dyDescent="0.2">
      <c r="C47" s="62"/>
      <c r="D47" s="65"/>
      <c r="K47" s="66"/>
      <c r="P47" s="66"/>
      <c r="Q47" s="66"/>
      <c r="R47" s="66"/>
      <c r="S47" s="66"/>
    </row>
    <row r="48" spans="1:19" ht="12.75" customHeight="1" x14ac:dyDescent="0.2">
      <c r="C48" s="62"/>
      <c r="D48" s="65"/>
      <c r="P48" s="66"/>
      <c r="Q48" s="66"/>
      <c r="R48" s="66"/>
      <c r="S48" s="66"/>
    </row>
    <row r="49" spans="3:19" ht="12.75" customHeight="1" x14ac:dyDescent="0.2">
      <c r="C49" s="62"/>
      <c r="D49" s="67"/>
      <c r="P49" s="66"/>
      <c r="Q49" s="66"/>
      <c r="R49" s="66"/>
      <c r="S49" s="66"/>
    </row>
    <row r="50" spans="3:19" ht="12.75" customHeight="1" x14ac:dyDescent="0.2">
      <c r="C50" s="62"/>
      <c r="D50" s="63"/>
      <c r="P50" s="66"/>
      <c r="Q50" s="66"/>
      <c r="R50" s="66"/>
      <c r="S50" s="66"/>
    </row>
    <row r="51" spans="3:19" ht="12.75" customHeight="1" x14ac:dyDescent="0.2">
      <c r="C51" s="62"/>
      <c r="D51" s="68"/>
      <c r="P51" s="66"/>
      <c r="Q51" s="66"/>
      <c r="R51" s="66"/>
      <c r="S51" s="66"/>
    </row>
    <row r="52" spans="3:19" ht="12.75" customHeight="1" x14ac:dyDescent="0.2">
      <c r="C52" s="62"/>
      <c r="D52" s="68"/>
      <c r="P52" s="66"/>
      <c r="Q52" s="66"/>
      <c r="R52" s="66"/>
      <c r="S52" s="66"/>
    </row>
    <row r="53" spans="3:19" ht="12.75" customHeight="1" x14ac:dyDescent="0.2">
      <c r="C53" s="62"/>
      <c r="D53" s="63"/>
      <c r="P53" s="66"/>
      <c r="Q53" s="66"/>
      <c r="R53" s="66"/>
      <c r="S53" s="66"/>
    </row>
    <row r="54" spans="3:19" ht="12.75" customHeight="1" x14ac:dyDescent="0.2">
      <c r="C54" s="62"/>
      <c r="D54" s="63"/>
      <c r="P54" s="66"/>
      <c r="Q54" s="66"/>
      <c r="R54" s="66"/>
      <c r="S54" s="66"/>
    </row>
    <row r="55" spans="3:19" ht="12.75" customHeight="1" x14ac:dyDescent="0.2">
      <c r="C55" s="62"/>
      <c r="D55" s="63"/>
      <c r="P55" s="66"/>
      <c r="Q55" s="66"/>
      <c r="R55" s="66"/>
      <c r="S55" s="66"/>
    </row>
    <row r="56" spans="3:19" ht="12.75" customHeight="1" x14ac:dyDescent="0.2">
      <c r="C56" s="62"/>
      <c r="D56" s="63"/>
      <c r="P56" s="66"/>
      <c r="Q56" s="66"/>
      <c r="R56" s="66"/>
      <c r="S56" s="66"/>
    </row>
    <row r="57" spans="3:19" ht="12.75" customHeight="1" x14ac:dyDescent="0.2">
      <c r="C57" s="62"/>
      <c r="D57" s="63"/>
      <c r="P57" s="66"/>
      <c r="Q57" s="66"/>
      <c r="R57" s="66"/>
      <c r="S57" s="66"/>
    </row>
    <row r="58" spans="3:19" ht="12.75" customHeight="1" x14ac:dyDescent="0.2">
      <c r="C58" s="62"/>
      <c r="D58" s="63"/>
      <c r="P58" s="66"/>
      <c r="Q58" s="66"/>
      <c r="R58" s="66"/>
      <c r="S58" s="66"/>
    </row>
    <row r="59" spans="3:19" ht="12.75" customHeight="1" x14ac:dyDescent="0.2">
      <c r="C59" s="62"/>
      <c r="D59" s="63"/>
    </row>
    <row r="60" spans="3:19" ht="12.75" customHeight="1" x14ac:dyDescent="0.2">
      <c r="C60" s="62"/>
      <c r="D60" s="63"/>
    </row>
    <row r="61" spans="3:19" ht="12.75" customHeight="1" x14ac:dyDescent="0.2">
      <c r="C61" s="62"/>
      <c r="D61" s="63"/>
      <c r="Q61" s="65"/>
    </row>
    <row r="62" spans="3:19" ht="12.75" customHeight="1" x14ac:dyDescent="0.2">
      <c r="C62" s="62"/>
      <c r="D62" s="63"/>
    </row>
    <row r="63" spans="3:19" x14ac:dyDescent="0.2">
      <c r="C63" s="62"/>
      <c r="D63" s="63"/>
    </row>
    <row r="64" spans="3:19" x14ac:dyDescent="0.2">
      <c r="C64" s="62"/>
      <c r="D64" s="63"/>
    </row>
    <row r="65" spans="3:4" x14ac:dyDescent="0.2">
      <c r="C65" s="62"/>
      <c r="D65" s="63"/>
    </row>
    <row r="66" spans="3:4" x14ac:dyDescent="0.2">
      <c r="C66" s="62"/>
      <c r="D66" s="63"/>
    </row>
    <row r="67" spans="3:4" x14ac:dyDescent="0.2">
      <c r="C67" s="62"/>
      <c r="D67" s="63"/>
    </row>
    <row r="68" spans="3:4" x14ac:dyDescent="0.2">
      <c r="C68" s="62"/>
      <c r="D68" s="63"/>
    </row>
    <row r="69" spans="3:4" x14ac:dyDescent="0.2">
      <c r="C69" s="62"/>
      <c r="D69" s="63"/>
    </row>
    <row r="70" spans="3:4" x14ac:dyDescent="0.2">
      <c r="C70" s="62"/>
      <c r="D70" s="63"/>
    </row>
    <row r="71" spans="3:4" x14ac:dyDescent="0.2">
      <c r="C71" s="62"/>
      <c r="D71" s="63"/>
    </row>
    <row r="72" spans="3:4" x14ac:dyDescent="0.2">
      <c r="C72" s="62"/>
      <c r="D72" s="63"/>
    </row>
    <row r="73" spans="3:4" x14ac:dyDescent="0.2">
      <c r="C73" s="62"/>
      <c r="D73" s="63"/>
    </row>
    <row r="74" spans="3:4" x14ac:dyDescent="0.2">
      <c r="C74" s="62"/>
      <c r="D74" s="63"/>
    </row>
    <row r="75" spans="3:4" x14ac:dyDescent="0.2">
      <c r="C75" s="62"/>
      <c r="D75" s="63"/>
    </row>
    <row r="76" spans="3:4" x14ac:dyDescent="0.2">
      <c r="C76" s="62"/>
      <c r="D76" s="63"/>
    </row>
    <row r="77" spans="3:4" x14ac:dyDescent="0.2">
      <c r="C77" s="62"/>
      <c r="D77" s="63"/>
    </row>
    <row r="78" spans="3:4" x14ac:dyDescent="0.2">
      <c r="C78" s="62"/>
      <c r="D78" s="63"/>
    </row>
    <row r="79" spans="3:4" x14ac:dyDescent="0.2">
      <c r="C79" s="62"/>
      <c r="D79" s="63"/>
    </row>
    <row r="80" spans="3:4" x14ac:dyDescent="0.2">
      <c r="C80" s="62"/>
      <c r="D80" s="63"/>
    </row>
    <row r="81" spans="3:4" x14ac:dyDescent="0.2">
      <c r="C81" s="62"/>
      <c r="D81" s="63"/>
    </row>
    <row r="82" spans="3:4" x14ac:dyDescent="0.2">
      <c r="C82" s="62"/>
      <c r="D82" s="63"/>
    </row>
    <row r="83" spans="3:4" x14ac:dyDescent="0.2">
      <c r="C83" s="62"/>
      <c r="D83" s="63"/>
    </row>
    <row r="84" spans="3:4" x14ac:dyDescent="0.2">
      <c r="C84" s="62"/>
      <c r="D84" s="63"/>
    </row>
    <row r="85" spans="3:4" x14ac:dyDescent="0.2">
      <c r="C85" s="62"/>
      <c r="D85" s="63"/>
    </row>
    <row r="86" spans="3:4" x14ac:dyDescent="0.2">
      <c r="C86" s="62"/>
      <c r="D86" s="63"/>
    </row>
    <row r="87" spans="3:4" x14ac:dyDescent="0.2">
      <c r="C87" s="62"/>
      <c r="D87" s="63"/>
    </row>
    <row r="88" spans="3:4" x14ac:dyDescent="0.2">
      <c r="C88" s="62"/>
      <c r="D88" s="63"/>
    </row>
    <row r="89" spans="3:4" x14ac:dyDescent="0.2">
      <c r="C89" s="62"/>
      <c r="D89" s="63"/>
    </row>
    <row r="90" spans="3:4" x14ac:dyDescent="0.2">
      <c r="C90" s="62"/>
      <c r="D90" s="63"/>
    </row>
    <row r="91" spans="3:4" x14ac:dyDescent="0.2">
      <c r="C91" s="62"/>
      <c r="D91" s="63"/>
    </row>
    <row r="92" spans="3:4" x14ac:dyDescent="0.2">
      <c r="C92" s="62"/>
      <c r="D92" s="63"/>
    </row>
    <row r="93" spans="3:4" x14ac:dyDescent="0.2">
      <c r="C93" s="62"/>
      <c r="D93" s="63"/>
    </row>
    <row r="94" spans="3:4" x14ac:dyDescent="0.2">
      <c r="C94" s="62"/>
      <c r="D94" s="63"/>
    </row>
    <row r="95" spans="3:4" x14ac:dyDescent="0.2">
      <c r="C95" s="62"/>
      <c r="D95" s="63"/>
    </row>
    <row r="96" spans="3:4" x14ac:dyDescent="0.2">
      <c r="C96" s="62"/>
      <c r="D96" s="63"/>
    </row>
    <row r="97" spans="3:4" x14ac:dyDescent="0.2">
      <c r="C97" s="62"/>
      <c r="D97" s="63"/>
    </row>
    <row r="98" spans="3:4" x14ac:dyDescent="0.2">
      <c r="C98" s="62"/>
      <c r="D98" s="63"/>
    </row>
    <row r="99" spans="3:4" x14ac:dyDescent="0.2">
      <c r="C99" s="62"/>
      <c r="D99" s="63"/>
    </row>
    <row r="100" spans="3:4" x14ac:dyDescent="0.2">
      <c r="C100" s="62"/>
      <c r="D100" s="63"/>
    </row>
    <row r="101" spans="3:4" x14ac:dyDescent="0.2">
      <c r="C101" s="62"/>
      <c r="D101" s="63"/>
    </row>
    <row r="102" spans="3:4" x14ac:dyDescent="0.2">
      <c r="C102" s="62"/>
      <c r="D102" s="63"/>
    </row>
    <row r="103" spans="3:4" x14ac:dyDescent="0.2">
      <c r="C103" s="62"/>
      <c r="D103" s="63"/>
    </row>
    <row r="104" spans="3:4" x14ac:dyDescent="0.2">
      <c r="C104" s="62"/>
      <c r="D104" s="63"/>
    </row>
    <row r="105" spans="3:4" x14ac:dyDescent="0.2">
      <c r="C105" s="62"/>
      <c r="D105" s="63"/>
    </row>
    <row r="106" spans="3:4" x14ac:dyDescent="0.2">
      <c r="C106" s="62"/>
      <c r="D106" s="63"/>
    </row>
    <row r="107" spans="3:4" x14ac:dyDescent="0.2">
      <c r="C107" s="62"/>
      <c r="D107" s="63"/>
    </row>
    <row r="108" spans="3:4" x14ac:dyDescent="0.2">
      <c r="C108" s="62"/>
      <c r="D108" s="63"/>
    </row>
    <row r="109" spans="3:4" x14ac:dyDescent="0.2">
      <c r="C109" s="62"/>
      <c r="D109" s="63"/>
    </row>
    <row r="110" spans="3:4" x14ac:dyDescent="0.2">
      <c r="C110" s="62"/>
      <c r="D110" s="63"/>
    </row>
    <row r="111" spans="3:4" x14ac:dyDescent="0.2">
      <c r="C111" s="62"/>
      <c r="D111" s="63"/>
    </row>
    <row r="112" spans="3:4" x14ac:dyDescent="0.2">
      <c r="C112" s="62"/>
      <c r="D112" s="63"/>
    </row>
    <row r="113" spans="3:4" x14ac:dyDescent="0.2">
      <c r="C113" s="62"/>
      <c r="D113" s="63"/>
    </row>
    <row r="114" spans="3:4" x14ac:dyDescent="0.2">
      <c r="C114" s="62"/>
      <c r="D114" s="63"/>
    </row>
    <row r="115" spans="3:4" x14ac:dyDescent="0.2">
      <c r="C115" s="62"/>
      <c r="D115" s="63"/>
    </row>
    <row r="116" spans="3:4" x14ac:dyDescent="0.2">
      <c r="C116" s="62"/>
      <c r="D116" s="63"/>
    </row>
    <row r="117" spans="3:4" x14ac:dyDescent="0.2">
      <c r="C117" s="62"/>
      <c r="D117" s="63"/>
    </row>
  </sheetData>
  <mergeCells count="68">
    <mergeCell ref="I1:J1"/>
    <mergeCell ref="I2:J2"/>
    <mergeCell ref="G3:J3"/>
    <mergeCell ref="D12:F12"/>
    <mergeCell ref="D13:F13"/>
    <mergeCell ref="D14:F14"/>
    <mergeCell ref="D15:F15"/>
    <mergeCell ref="D8:F8"/>
    <mergeCell ref="D9:F9"/>
    <mergeCell ref="D10:F10"/>
    <mergeCell ref="D11:F11"/>
    <mergeCell ref="L20:M20"/>
    <mergeCell ref="D25:F25"/>
    <mergeCell ref="D17:F17"/>
    <mergeCell ref="D18:F18"/>
    <mergeCell ref="D19:F19"/>
    <mergeCell ref="D20:F20"/>
    <mergeCell ref="L22:M22"/>
    <mergeCell ref="L23:M23"/>
    <mergeCell ref="L24:M24"/>
    <mergeCell ref="D16:F16"/>
    <mergeCell ref="D21:F21"/>
    <mergeCell ref="D33:F33"/>
    <mergeCell ref="D34:F34"/>
    <mergeCell ref="D35:F35"/>
    <mergeCell ref="D28:F28"/>
    <mergeCell ref="D29:F29"/>
    <mergeCell ref="D30:F30"/>
    <mergeCell ref="D31:F31"/>
    <mergeCell ref="D32:F32"/>
    <mergeCell ref="D26:F26"/>
    <mergeCell ref="D27:F27"/>
    <mergeCell ref="L26:M26"/>
    <mergeCell ref="L25:M25"/>
    <mergeCell ref="D22:F22"/>
    <mergeCell ref="D23:F23"/>
    <mergeCell ref="D24:F24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6:F36"/>
    <mergeCell ref="C1:E3"/>
    <mergeCell ref="A4:J4"/>
    <mergeCell ref="A33:B33"/>
    <mergeCell ref="A34:B34"/>
    <mergeCell ref="A35:B35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</mergeCells>
  <printOptions horizontalCentered="1"/>
  <pageMargins left="0.5" right="0.5" top="0.5" bottom="0.5" header="0.5" footer="0.5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BA20-F578-4C40-8076-2144FA4DDEAA}">
  <sheetPr>
    <tabColor theme="0" tint="-0.14999847407452621"/>
  </sheetPr>
  <dimension ref="A1:F31"/>
  <sheetViews>
    <sheetView zoomScale="90" zoomScaleNormal="90" workbookViewId="0">
      <selection activeCell="E1" sqref="E1"/>
    </sheetView>
  </sheetViews>
  <sheetFormatPr defaultColWidth="8.85546875" defaultRowHeight="12.75" x14ac:dyDescent="0.25"/>
  <cols>
    <col min="1" max="1" width="8.85546875" style="71"/>
    <col min="2" max="2" width="10.42578125" style="71" bestFit="1" customWidth="1"/>
    <col min="3" max="4" width="11.7109375" style="71" bestFit="1" customWidth="1"/>
    <col min="5" max="16384" width="8.85546875" style="71"/>
  </cols>
  <sheetData>
    <row r="1" spans="1:6" x14ac:dyDescent="0.25">
      <c r="A1" s="113" t="s">
        <v>49</v>
      </c>
      <c r="B1" s="113"/>
      <c r="C1" s="113"/>
      <c r="D1" s="113"/>
      <c r="E1" s="74"/>
      <c r="F1" s="74"/>
    </row>
    <row r="2" spans="1:6" x14ac:dyDescent="0.25">
      <c r="A2" s="73" t="s">
        <v>50</v>
      </c>
      <c r="B2" s="73" t="s">
        <v>51</v>
      </c>
      <c r="C2" s="73" t="s">
        <v>11</v>
      </c>
      <c r="D2" s="73" t="s">
        <v>14</v>
      </c>
      <c r="E2" s="74"/>
      <c r="F2" s="74"/>
    </row>
    <row r="3" spans="1:6" x14ac:dyDescent="0.25">
      <c r="A3" s="73">
        <v>1</v>
      </c>
      <c r="B3" s="73">
        <v>11</v>
      </c>
      <c r="C3" s="73">
        <v>31809.298672000001</v>
      </c>
      <c r="D3" s="73">
        <v>28556.074944</v>
      </c>
      <c r="E3" s="74"/>
      <c r="F3" s="74"/>
    </row>
    <row r="4" spans="1:6" x14ac:dyDescent="0.25">
      <c r="A4" s="73">
        <v>2</v>
      </c>
      <c r="B4" s="73">
        <v>41</v>
      </c>
      <c r="C4" s="73">
        <v>43403.426568000003</v>
      </c>
      <c r="D4" s="73">
        <v>0</v>
      </c>
      <c r="E4" s="74"/>
      <c r="F4" s="74"/>
    </row>
    <row r="5" spans="1:6" x14ac:dyDescent="0.25">
      <c r="A5" s="73">
        <v>3</v>
      </c>
      <c r="B5" s="73">
        <v>43</v>
      </c>
      <c r="C5" s="73">
        <v>323261.99774999998</v>
      </c>
      <c r="D5" s="73">
        <v>19844.664739</v>
      </c>
      <c r="E5" s="74"/>
      <c r="F5" s="74"/>
    </row>
    <row r="6" spans="1:6" x14ac:dyDescent="0.25">
      <c r="A6" s="73">
        <v>4</v>
      </c>
      <c r="B6" s="73">
        <v>52</v>
      </c>
      <c r="C6" s="73">
        <v>20531.456415000001</v>
      </c>
      <c r="D6" s="73">
        <v>6199.1985480000003</v>
      </c>
      <c r="E6" s="74"/>
      <c r="F6" s="74"/>
    </row>
    <row r="8" spans="1:6" x14ac:dyDescent="0.25">
      <c r="A8" s="113" t="s">
        <v>52</v>
      </c>
      <c r="B8" s="113"/>
      <c r="C8" s="113"/>
      <c r="D8" s="113"/>
      <c r="E8" s="74"/>
      <c r="F8" s="74"/>
    </row>
    <row r="9" spans="1:6" x14ac:dyDescent="0.25">
      <c r="A9" s="73" t="s">
        <v>50</v>
      </c>
      <c r="B9" s="73" t="s">
        <v>51</v>
      </c>
      <c r="C9" s="73" t="s">
        <v>11</v>
      </c>
      <c r="D9" s="73" t="s">
        <v>14</v>
      </c>
      <c r="E9" s="74"/>
      <c r="F9" s="74"/>
    </row>
    <row r="10" spans="1:6" x14ac:dyDescent="0.25">
      <c r="A10" s="73">
        <v>1</v>
      </c>
      <c r="B10" s="73">
        <v>11</v>
      </c>
      <c r="C10" s="73">
        <f>C3/43560</f>
        <v>0.73024101634527094</v>
      </c>
      <c r="D10" s="73">
        <f>D3/43560</f>
        <v>0.6555572760330578</v>
      </c>
      <c r="E10" s="74"/>
      <c r="F10" s="74"/>
    </row>
    <row r="11" spans="1:6" x14ac:dyDescent="0.25">
      <c r="A11" s="73">
        <v>2</v>
      </c>
      <c r="B11" s="73">
        <v>41</v>
      </c>
      <c r="C11" s="73">
        <f t="shared" ref="C11:D13" si="0">C4/43560</f>
        <v>0.99640556859504137</v>
      </c>
      <c r="D11" s="73">
        <f t="shared" si="0"/>
        <v>0</v>
      </c>
      <c r="E11" s="74"/>
      <c r="F11" s="74"/>
    </row>
    <row r="12" spans="1:6" x14ac:dyDescent="0.25">
      <c r="A12" s="73">
        <v>3</v>
      </c>
      <c r="B12" s="73">
        <v>43</v>
      </c>
      <c r="C12" s="73">
        <f t="shared" si="0"/>
        <v>7.4210743285123959</v>
      </c>
      <c r="D12" s="73">
        <f t="shared" si="0"/>
        <v>0.45557081586317721</v>
      </c>
      <c r="E12" s="74"/>
      <c r="F12" s="74"/>
    </row>
    <row r="13" spans="1:6" x14ac:dyDescent="0.25">
      <c r="A13" s="73">
        <v>4</v>
      </c>
      <c r="B13" s="73">
        <v>52</v>
      </c>
      <c r="C13" s="73">
        <f t="shared" si="0"/>
        <v>0.47133738326446284</v>
      </c>
      <c r="D13" s="73">
        <f t="shared" si="0"/>
        <v>0.14231401625344353</v>
      </c>
      <c r="E13" s="74"/>
      <c r="F13" s="74"/>
    </row>
    <row r="14" spans="1:6" x14ac:dyDescent="0.25">
      <c r="A14" s="74"/>
      <c r="B14" s="74"/>
      <c r="C14" s="76"/>
      <c r="D14" s="76"/>
      <c r="E14" s="74"/>
      <c r="F14" s="76"/>
    </row>
    <row r="15" spans="1:6" x14ac:dyDescent="0.25">
      <c r="A15" s="113" t="s">
        <v>53</v>
      </c>
      <c r="B15" s="114"/>
      <c r="C15" s="114"/>
      <c r="D15" s="114"/>
      <c r="E15" s="74"/>
      <c r="F15" s="74"/>
    </row>
    <row r="16" spans="1:6" x14ac:dyDescent="0.25">
      <c r="A16" s="74" t="s">
        <v>50</v>
      </c>
      <c r="B16" s="74" t="s">
        <v>51</v>
      </c>
      <c r="C16" s="74" t="s">
        <v>11</v>
      </c>
      <c r="D16" s="74" t="s">
        <v>14</v>
      </c>
      <c r="E16" s="74"/>
      <c r="F16" s="74"/>
    </row>
    <row r="17" spans="1:4" x14ac:dyDescent="0.25">
      <c r="A17" s="74">
        <v>1</v>
      </c>
      <c r="B17" s="74">
        <v>11</v>
      </c>
      <c r="C17" s="74">
        <v>0.73024101634527094</v>
      </c>
      <c r="D17" s="74">
        <v>0.6555572760330578</v>
      </c>
    </row>
    <row r="18" spans="1:4" x14ac:dyDescent="0.25">
      <c r="A18" s="74">
        <v>2</v>
      </c>
      <c r="B18" s="74">
        <v>41</v>
      </c>
      <c r="C18" s="74">
        <v>0.99640556859504137</v>
      </c>
      <c r="D18" s="74">
        <v>0</v>
      </c>
    </row>
    <row r="19" spans="1:4" x14ac:dyDescent="0.25">
      <c r="A19" s="74">
        <v>3</v>
      </c>
      <c r="B19" s="74">
        <v>43</v>
      </c>
      <c r="C19" s="74">
        <v>7.4210743285123959</v>
      </c>
      <c r="D19" s="74">
        <v>0.45557081586317721</v>
      </c>
    </row>
    <row r="20" spans="1:4" x14ac:dyDescent="0.25">
      <c r="A20" s="74">
        <v>4</v>
      </c>
      <c r="B20" s="74">
        <v>52</v>
      </c>
      <c r="C20" s="74">
        <v>0.47133738326446284</v>
      </c>
      <c r="D20" s="74">
        <v>0.14231401625344353</v>
      </c>
    </row>
    <row r="22" spans="1:4" ht="23.45" customHeight="1" x14ac:dyDescent="0.25">
      <c r="A22" s="126" t="s">
        <v>54</v>
      </c>
      <c r="B22" s="126"/>
      <c r="C22" s="126"/>
      <c r="D22" s="126"/>
    </row>
    <row r="23" spans="1:4" x14ac:dyDescent="0.25">
      <c r="A23" s="74" t="s">
        <v>55</v>
      </c>
      <c r="B23" s="74" t="s">
        <v>6</v>
      </c>
      <c r="C23" s="74" t="s">
        <v>56</v>
      </c>
      <c r="D23" s="74"/>
    </row>
    <row r="24" spans="1:4" x14ac:dyDescent="0.25">
      <c r="A24" s="74" t="s">
        <v>11</v>
      </c>
      <c r="B24" s="74">
        <v>11</v>
      </c>
      <c r="C24" s="74">
        <v>0.73024101634527094</v>
      </c>
      <c r="D24" s="74"/>
    </row>
    <row r="25" spans="1:4" x14ac:dyDescent="0.25">
      <c r="A25" s="74" t="s">
        <v>11</v>
      </c>
      <c r="B25" s="74">
        <v>41</v>
      </c>
      <c r="C25" s="74">
        <v>0.99640556859504137</v>
      </c>
      <c r="D25" s="74"/>
    </row>
    <row r="26" spans="1:4" x14ac:dyDescent="0.25">
      <c r="A26" s="74" t="s">
        <v>11</v>
      </c>
      <c r="B26" s="74">
        <v>43</v>
      </c>
      <c r="C26" s="74">
        <v>7.4210743285123959</v>
      </c>
      <c r="D26" s="74"/>
    </row>
    <row r="27" spans="1:4" x14ac:dyDescent="0.25">
      <c r="A27" s="74" t="s">
        <v>11</v>
      </c>
      <c r="B27" s="74">
        <v>52</v>
      </c>
      <c r="C27" s="74">
        <v>0.47133738326446284</v>
      </c>
      <c r="D27" s="74"/>
    </row>
    <row r="28" spans="1:4" x14ac:dyDescent="0.25">
      <c r="A28" s="74" t="s">
        <v>14</v>
      </c>
      <c r="B28" s="74">
        <v>11</v>
      </c>
      <c r="C28" s="74">
        <v>0.6555572760330578</v>
      </c>
      <c r="D28" s="74"/>
    </row>
    <row r="29" spans="1:4" x14ac:dyDescent="0.25">
      <c r="A29" s="74" t="s">
        <v>14</v>
      </c>
      <c r="B29" s="74">
        <v>43</v>
      </c>
      <c r="C29" s="74">
        <v>0.45557081586317721</v>
      </c>
      <c r="D29" s="74"/>
    </row>
    <row r="30" spans="1:4" x14ac:dyDescent="0.25">
      <c r="A30" s="74" t="s">
        <v>14</v>
      </c>
      <c r="B30" s="74">
        <v>52</v>
      </c>
      <c r="C30" s="74">
        <v>0.14231401625344353</v>
      </c>
      <c r="D30" s="74"/>
    </row>
    <row r="31" spans="1:4" x14ac:dyDescent="0.25">
      <c r="A31" s="74"/>
      <c r="B31" s="74"/>
      <c r="C31" s="76">
        <f>SUM(C24:C30)</f>
        <v>10.87250040486685</v>
      </c>
      <c r="D31" s="74"/>
    </row>
  </sheetData>
  <mergeCells count="4">
    <mergeCell ref="A15:D15"/>
    <mergeCell ref="A22:D22"/>
    <mergeCell ref="A1:D1"/>
    <mergeCell ref="A8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C7B4-A51E-4D82-9457-8F9D8A10CF7B}">
  <sheetPr>
    <tabColor theme="0" tint="-0.14999847407452621"/>
  </sheetPr>
  <dimension ref="A1:G63"/>
  <sheetViews>
    <sheetView zoomScale="90" zoomScaleNormal="90" workbookViewId="0">
      <selection activeCell="F1" sqref="F1"/>
    </sheetView>
  </sheetViews>
  <sheetFormatPr defaultColWidth="8.85546875" defaultRowHeight="12.75" x14ac:dyDescent="0.25"/>
  <cols>
    <col min="1" max="1" width="8.85546875" style="71"/>
    <col min="2" max="2" width="10.42578125" style="71" bestFit="1" customWidth="1"/>
    <col min="3" max="5" width="11.7109375" style="71" bestFit="1" customWidth="1"/>
    <col min="6" max="16384" width="8.85546875" style="71"/>
  </cols>
  <sheetData>
    <row r="1" spans="1:5" x14ac:dyDescent="0.25">
      <c r="A1" s="113" t="s">
        <v>49</v>
      </c>
      <c r="B1" s="113"/>
      <c r="C1" s="113"/>
      <c r="D1" s="113"/>
      <c r="E1" s="113"/>
    </row>
    <row r="2" spans="1:5" x14ac:dyDescent="0.25">
      <c r="A2" s="73" t="s">
        <v>50</v>
      </c>
      <c r="B2" s="73" t="s">
        <v>51</v>
      </c>
      <c r="C2" s="73" t="s">
        <v>11</v>
      </c>
      <c r="D2" s="73" t="s">
        <v>13</v>
      </c>
      <c r="E2" s="73" t="s">
        <v>14</v>
      </c>
    </row>
    <row r="3" spans="1:5" x14ac:dyDescent="0.25">
      <c r="A3" s="73">
        <v>1</v>
      </c>
      <c r="B3" s="73">
        <v>21</v>
      </c>
      <c r="C3" s="73">
        <v>29538.199477999999</v>
      </c>
      <c r="D3" s="73">
        <v>0</v>
      </c>
      <c r="E3" s="73">
        <v>18995.197555999999</v>
      </c>
    </row>
    <row r="4" spans="1:5" x14ac:dyDescent="0.25">
      <c r="A4" s="73">
        <v>2</v>
      </c>
      <c r="B4" s="73">
        <v>22</v>
      </c>
      <c r="C4" s="73">
        <v>35165.582361000001</v>
      </c>
      <c r="D4" s="73">
        <v>0</v>
      </c>
      <c r="E4" s="73">
        <v>24111.000177000002</v>
      </c>
    </row>
    <row r="5" spans="1:5" x14ac:dyDescent="0.25">
      <c r="A5" s="73">
        <v>3</v>
      </c>
      <c r="B5" s="73">
        <v>23</v>
      </c>
      <c r="C5" s="73">
        <v>127895.065512</v>
      </c>
      <c r="D5" s="73">
        <v>8563.4087340000005</v>
      </c>
      <c r="E5" s="73">
        <v>81585.930487000005</v>
      </c>
    </row>
    <row r="6" spans="1:5" x14ac:dyDescent="0.25">
      <c r="A6" s="73">
        <v>4</v>
      </c>
      <c r="B6" s="73">
        <v>24</v>
      </c>
      <c r="C6" s="73">
        <v>3714.5175549999999</v>
      </c>
      <c r="D6" s="73">
        <v>11877.559128000001</v>
      </c>
      <c r="E6" s="73">
        <v>129118.409617</v>
      </c>
    </row>
    <row r="7" spans="1:5" x14ac:dyDescent="0.25">
      <c r="A7" s="73">
        <v>5</v>
      </c>
      <c r="B7" s="73">
        <v>31</v>
      </c>
      <c r="C7" s="73">
        <v>9542.0840179999996</v>
      </c>
      <c r="D7" s="73">
        <v>0</v>
      </c>
      <c r="E7" s="73">
        <v>0</v>
      </c>
    </row>
    <row r="8" spans="1:5" x14ac:dyDescent="0.25">
      <c r="A8" s="73">
        <v>6</v>
      </c>
      <c r="B8" s="73">
        <v>41</v>
      </c>
      <c r="C8" s="73">
        <v>50490.747602000003</v>
      </c>
      <c r="D8" s="73">
        <v>47020.898867999997</v>
      </c>
      <c r="E8" s="73">
        <v>14435.460438</v>
      </c>
    </row>
    <row r="9" spans="1:5" x14ac:dyDescent="0.25">
      <c r="A9" s="73">
        <v>7</v>
      </c>
      <c r="B9" s="73">
        <v>43</v>
      </c>
      <c r="C9" s="73">
        <v>332771.83915299998</v>
      </c>
      <c r="D9" s="73">
        <v>0</v>
      </c>
      <c r="E9" s="73">
        <v>70197.709000999996</v>
      </c>
    </row>
    <row r="10" spans="1:5" x14ac:dyDescent="0.25">
      <c r="A10" s="73">
        <v>8</v>
      </c>
      <c r="B10" s="73">
        <v>52</v>
      </c>
      <c r="C10" s="73">
        <v>59676.949698999997</v>
      </c>
      <c r="D10" s="73">
        <v>0</v>
      </c>
      <c r="E10" s="73">
        <v>244.66882100000001</v>
      </c>
    </row>
    <row r="11" spans="1:5" x14ac:dyDescent="0.25">
      <c r="A11" s="73">
        <v>9</v>
      </c>
      <c r="B11" s="73">
        <v>71</v>
      </c>
      <c r="C11" s="73">
        <v>3959.1863760000001</v>
      </c>
      <c r="D11" s="73">
        <v>0</v>
      </c>
      <c r="E11" s="73">
        <v>0</v>
      </c>
    </row>
    <row r="12" spans="1:5" x14ac:dyDescent="0.25">
      <c r="A12" s="73">
        <v>10</v>
      </c>
      <c r="B12" s="73">
        <v>90</v>
      </c>
      <c r="C12" s="73">
        <v>50824.386903999999</v>
      </c>
      <c r="D12" s="73">
        <v>0</v>
      </c>
      <c r="E12" s="73">
        <v>69975.282800000001</v>
      </c>
    </row>
    <row r="14" spans="1:5" x14ac:dyDescent="0.25">
      <c r="A14" s="113" t="s">
        <v>52</v>
      </c>
      <c r="B14" s="113"/>
      <c r="C14" s="113"/>
      <c r="D14" s="113"/>
      <c r="E14" s="113"/>
    </row>
    <row r="15" spans="1:5" x14ac:dyDescent="0.25">
      <c r="A15" s="73" t="s">
        <v>50</v>
      </c>
      <c r="B15" s="73" t="s">
        <v>51</v>
      </c>
      <c r="C15" s="73" t="s">
        <v>11</v>
      </c>
      <c r="D15" s="73" t="s">
        <v>13</v>
      </c>
      <c r="E15" s="73" t="s">
        <v>14</v>
      </c>
    </row>
    <row r="16" spans="1:5" x14ac:dyDescent="0.25">
      <c r="A16" s="73">
        <v>1</v>
      </c>
      <c r="B16" s="73">
        <v>21</v>
      </c>
      <c r="C16" s="73">
        <f>C3/43560</f>
        <v>0.67810375293847558</v>
      </c>
      <c r="D16" s="73">
        <f t="shared" ref="D16:E16" si="0">D3/43560</f>
        <v>0</v>
      </c>
      <c r="E16" s="73">
        <f t="shared" si="0"/>
        <v>0.43606973269054178</v>
      </c>
    </row>
    <row r="17" spans="1:7" x14ac:dyDescent="0.25">
      <c r="A17" s="73">
        <v>2</v>
      </c>
      <c r="B17" s="73">
        <v>22</v>
      </c>
      <c r="C17" s="73">
        <f t="shared" ref="C17:E25" si="1">C4/43560</f>
        <v>0.80729068780991742</v>
      </c>
      <c r="D17" s="73">
        <f t="shared" si="1"/>
        <v>0</v>
      </c>
      <c r="E17" s="73">
        <f t="shared" si="1"/>
        <v>0.5535124007575758</v>
      </c>
      <c r="F17" s="74"/>
      <c r="G17" s="74"/>
    </row>
    <row r="18" spans="1:7" x14ac:dyDescent="0.25">
      <c r="A18" s="73">
        <v>3</v>
      </c>
      <c r="B18" s="73">
        <v>23</v>
      </c>
      <c r="C18" s="73">
        <f t="shared" si="1"/>
        <v>2.9360667013774107</v>
      </c>
      <c r="D18" s="73">
        <f t="shared" si="1"/>
        <v>0.19658881391184574</v>
      </c>
      <c r="E18" s="73">
        <f t="shared" si="1"/>
        <v>1.8729552453397613</v>
      </c>
      <c r="F18" s="74"/>
      <c r="G18" s="74"/>
    </row>
    <row r="19" spans="1:7" x14ac:dyDescent="0.25">
      <c r="A19" s="73">
        <v>4</v>
      </c>
      <c r="B19" s="73">
        <v>24</v>
      </c>
      <c r="C19" s="73">
        <f t="shared" si="1"/>
        <v>8.5273589416896237E-2</v>
      </c>
      <c r="D19" s="73">
        <f t="shared" si="1"/>
        <v>0.27267123801652893</v>
      </c>
      <c r="E19" s="73">
        <f t="shared" si="1"/>
        <v>2.9641508176538109</v>
      </c>
      <c r="F19" s="74"/>
      <c r="G19" s="74"/>
    </row>
    <row r="20" spans="1:7" x14ac:dyDescent="0.25">
      <c r="A20" s="73">
        <v>5</v>
      </c>
      <c r="B20" s="73">
        <v>31</v>
      </c>
      <c r="C20" s="73">
        <f t="shared" si="1"/>
        <v>0.21905610693296601</v>
      </c>
      <c r="D20" s="73">
        <f t="shared" si="1"/>
        <v>0</v>
      </c>
      <c r="E20" s="73">
        <f t="shared" si="1"/>
        <v>0</v>
      </c>
      <c r="F20" s="74"/>
      <c r="G20" s="74"/>
    </row>
    <row r="21" spans="1:7" x14ac:dyDescent="0.25">
      <c r="A21" s="73">
        <v>6</v>
      </c>
      <c r="B21" s="73">
        <v>41</v>
      </c>
      <c r="C21" s="73">
        <f t="shared" si="1"/>
        <v>1.1591080716712581</v>
      </c>
      <c r="D21" s="73">
        <f t="shared" si="1"/>
        <v>1.0794513055096417</v>
      </c>
      <c r="E21" s="73">
        <f t="shared" si="1"/>
        <v>0.33139257203856748</v>
      </c>
      <c r="F21" s="74"/>
      <c r="G21" s="74"/>
    </row>
    <row r="22" spans="1:7" x14ac:dyDescent="0.25">
      <c r="A22" s="73">
        <v>7</v>
      </c>
      <c r="B22" s="73">
        <v>43</v>
      </c>
      <c r="C22" s="73">
        <f t="shared" si="1"/>
        <v>7.6393902468549122</v>
      </c>
      <c r="D22" s="73">
        <f t="shared" si="1"/>
        <v>0</v>
      </c>
      <c r="E22" s="73">
        <f t="shared" si="1"/>
        <v>1.6115176538337923</v>
      </c>
      <c r="F22" s="74"/>
      <c r="G22" s="74"/>
    </row>
    <row r="23" spans="1:7" x14ac:dyDescent="0.25">
      <c r="A23" s="73">
        <v>8</v>
      </c>
      <c r="B23" s="73">
        <v>52</v>
      </c>
      <c r="C23" s="73">
        <f t="shared" si="1"/>
        <v>1.3699942538797061</v>
      </c>
      <c r="D23" s="73">
        <f t="shared" si="1"/>
        <v>0</v>
      </c>
      <c r="E23" s="73">
        <f t="shared" si="1"/>
        <v>5.6168232552800739E-3</v>
      </c>
      <c r="F23" s="74"/>
      <c r="G23" s="74"/>
    </row>
    <row r="24" spans="1:7" x14ac:dyDescent="0.25">
      <c r="A24" s="73">
        <v>9</v>
      </c>
      <c r="B24" s="73">
        <v>71</v>
      </c>
      <c r="C24" s="73">
        <f t="shared" si="1"/>
        <v>9.0890412672176304E-2</v>
      </c>
      <c r="D24" s="73">
        <f t="shared" si="1"/>
        <v>0</v>
      </c>
      <c r="E24" s="73">
        <f t="shared" si="1"/>
        <v>0</v>
      </c>
      <c r="F24" s="74"/>
      <c r="G24" s="74"/>
    </row>
    <row r="25" spans="1:7" x14ac:dyDescent="0.25">
      <c r="A25" s="73">
        <v>10</v>
      </c>
      <c r="B25" s="73">
        <v>90</v>
      </c>
      <c r="C25" s="73">
        <f t="shared" si="1"/>
        <v>1.1667673761248851</v>
      </c>
      <c r="D25" s="73">
        <f t="shared" si="1"/>
        <v>0</v>
      </c>
      <c r="E25" s="73">
        <f t="shared" si="1"/>
        <v>1.6064114508723599</v>
      </c>
      <c r="F25" s="74"/>
      <c r="G25" s="74"/>
    </row>
    <row r="26" spans="1:7" x14ac:dyDescent="0.25">
      <c r="A26" s="74"/>
      <c r="B26" s="74"/>
      <c r="C26" s="76"/>
      <c r="D26" s="76"/>
      <c r="E26" s="76"/>
      <c r="F26" s="74"/>
      <c r="G26" s="76"/>
    </row>
    <row r="27" spans="1:7" x14ac:dyDescent="0.25">
      <c r="A27" s="113" t="s">
        <v>53</v>
      </c>
      <c r="B27" s="114"/>
      <c r="C27" s="114"/>
      <c r="D27" s="114"/>
      <c r="E27" s="114"/>
      <c r="F27" s="74"/>
      <c r="G27" s="74"/>
    </row>
    <row r="28" spans="1:7" x14ac:dyDescent="0.25">
      <c r="A28" s="74" t="s">
        <v>50</v>
      </c>
      <c r="B28" s="74" t="s">
        <v>51</v>
      </c>
      <c r="C28" s="74" t="s">
        <v>11</v>
      </c>
      <c r="D28" s="74" t="s">
        <v>13</v>
      </c>
      <c r="E28" s="74" t="s">
        <v>14</v>
      </c>
      <c r="F28" s="74"/>
      <c r="G28" s="74"/>
    </row>
    <row r="29" spans="1:7" x14ac:dyDescent="0.25">
      <c r="A29" s="74">
        <v>1</v>
      </c>
      <c r="B29" s="74">
        <v>21</v>
      </c>
      <c r="C29" s="74">
        <v>0.67810375293847558</v>
      </c>
      <c r="D29" s="74">
        <v>0</v>
      </c>
      <c r="E29" s="74">
        <v>0.43606973269054178</v>
      </c>
      <c r="F29" s="74"/>
      <c r="G29" s="74"/>
    </row>
    <row r="30" spans="1:7" x14ac:dyDescent="0.25">
      <c r="A30" s="74">
        <v>2</v>
      </c>
      <c r="B30" s="74">
        <v>22</v>
      </c>
      <c r="C30" s="74">
        <v>0.80729068780991742</v>
      </c>
      <c r="D30" s="74">
        <v>0</v>
      </c>
      <c r="E30" s="74">
        <v>0.5535124007575758</v>
      </c>
      <c r="F30" s="74"/>
      <c r="G30" s="74"/>
    </row>
    <row r="31" spans="1:7" x14ac:dyDescent="0.25">
      <c r="A31" s="74">
        <v>3</v>
      </c>
      <c r="B31" s="74">
        <v>23</v>
      </c>
      <c r="C31" s="74">
        <v>2.9360667013774107</v>
      </c>
      <c r="D31" s="74">
        <v>0.19658881391184574</v>
      </c>
      <c r="E31" s="74">
        <v>1.8729552453397613</v>
      </c>
      <c r="F31" s="74"/>
      <c r="G31" s="74"/>
    </row>
    <row r="32" spans="1:7" x14ac:dyDescent="0.25">
      <c r="A32" s="74">
        <v>4</v>
      </c>
      <c r="B32" s="74">
        <v>24</v>
      </c>
      <c r="C32" s="74">
        <v>8.5273589416896237E-2</v>
      </c>
      <c r="D32" s="74">
        <v>0.27267123801652893</v>
      </c>
      <c r="E32" s="74">
        <v>2.9641508176538109</v>
      </c>
      <c r="F32" s="74"/>
      <c r="G32" s="74"/>
    </row>
    <row r="33" spans="1:5" x14ac:dyDescent="0.25">
      <c r="A33" s="74">
        <v>5</v>
      </c>
      <c r="B33" s="74">
        <v>31</v>
      </c>
      <c r="C33" s="74">
        <v>0.21905610693296601</v>
      </c>
      <c r="D33" s="74">
        <v>0</v>
      </c>
      <c r="E33" s="74">
        <v>0</v>
      </c>
    </row>
    <row r="34" spans="1:5" x14ac:dyDescent="0.25">
      <c r="A34" s="74">
        <v>6</v>
      </c>
      <c r="B34" s="74">
        <v>41</v>
      </c>
      <c r="C34" s="74">
        <v>1.1591080716712581</v>
      </c>
      <c r="D34" s="74">
        <v>1.0794513055096417</v>
      </c>
      <c r="E34" s="74">
        <v>0.33139257203856748</v>
      </c>
    </row>
    <row r="35" spans="1:5" x14ac:dyDescent="0.25">
      <c r="A35" s="74">
        <v>7</v>
      </c>
      <c r="B35" s="74">
        <v>43</v>
      </c>
      <c r="C35" s="74">
        <v>7.6393902468549122</v>
      </c>
      <c r="D35" s="74">
        <v>0</v>
      </c>
      <c r="E35" s="74">
        <v>1.6115176538337923</v>
      </c>
    </row>
    <row r="36" spans="1:5" x14ac:dyDescent="0.25">
      <c r="A36" s="74">
        <v>8</v>
      </c>
      <c r="B36" s="74">
        <v>52</v>
      </c>
      <c r="C36" s="74">
        <v>1.3699942538797061</v>
      </c>
      <c r="D36" s="74">
        <v>0</v>
      </c>
      <c r="E36" s="74">
        <v>5.6168232552800739E-3</v>
      </c>
    </row>
    <row r="37" spans="1:5" x14ac:dyDescent="0.25">
      <c r="A37" s="74">
        <v>9</v>
      </c>
      <c r="B37" s="74">
        <v>71</v>
      </c>
      <c r="C37" s="74">
        <v>9.0890412672176304E-2</v>
      </c>
      <c r="D37" s="74">
        <v>0</v>
      </c>
      <c r="E37" s="74">
        <v>0</v>
      </c>
    </row>
    <row r="38" spans="1:5" x14ac:dyDescent="0.25">
      <c r="A38" s="74">
        <v>10</v>
      </c>
      <c r="B38" s="74">
        <v>90</v>
      </c>
      <c r="C38" s="74">
        <v>1.1667673761248851</v>
      </c>
      <c r="D38" s="74">
        <v>0</v>
      </c>
      <c r="E38" s="74">
        <v>1.6064114508723599</v>
      </c>
    </row>
    <row r="40" spans="1:5" x14ac:dyDescent="0.25">
      <c r="A40" s="113" t="s">
        <v>54</v>
      </c>
      <c r="B40" s="113"/>
      <c r="C40" s="113"/>
      <c r="D40" s="113"/>
      <c r="E40" s="113"/>
    </row>
    <row r="41" spans="1:5" x14ac:dyDescent="0.25">
      <c r="A41" s="74" t="s">
        <v>55</v>
      </c>
      <c r="B41" s="74" t="s">
        <v>6</v>
      </c>
      <c r="C41" s="74" t="s">
        <v>56</v>
      </c>
      <c r="D41" s="74"/>
      <c r="E41" s="74"/>
    </row>
    <row r="42" spans="1:5" x14ac:dyDescent="0.25">
      <c r="A42" s="74" t="s">
        <v>11</v>
      </c>
      <c r="B42" s="74">
        <v>21</v>
      </c>
      <c r="C42" s="74">
        <v>0.67810375293847558</v>
      </c>
      <c r="D42" s="74"/>
      <c r="E42" s="74"/>
    </row>
    <row r="43" spans="1:5" x14ac:dyDescent="0.25">
      <c r="A43" s="74" t="s">
        <v>11</v>
      </c>
      <c r="B43" s="74">
        <v>22</v>
      </c>
      <c r="C43" s="74">
        <v>0.80729068780991742</v>
      </c>
      <c r="D43" s="74"/>
      <c r="E43" s="74"/>
    </row>
    <row r="44" spans="1:5" x14ac:dyDescent="0.25">
      <c r="A44" s="74" t="s">
        <v>11</v>
      </c>
      <c r="B44" s="74">
        <v>23</v>
      </c>
      <c r="C44" s="74">
        <v>2.9360667013774107</v>
      </c>
      <c r="D44" s="74"/>
      <c r="E44" s="74"/>
    </row>
    <row r="45" spans="1:5" x14ac:dyDescent="0.25">
      <c r="A45" s="74" t="s">
        <v>11</v>
      </c>
      <c r="B45" s="74">
        <v>24</v>
      </c>
      <c r="C45" s="74">
        <v>8.5273589416896237E-2</v>
      </c>
      <c r="D45" s="74"/>
      <c r="E45" s="74"/>
    </row>
    <row r="46" spans="1:5" x14ac:dyDescent="0.25">
      <c r="A46" s="74" t="s">
        <v>11</v>
      </c>
      <c r="B46" s="74">
        <v>31</v>
      </c>
      <c r="C46" s="74">
        <v>0.21905610693296601</v>
      </c>
      <c r="D46" s="74"/>
      <c r="E46" s="74"/>
    </row>
    <row r="47" spans="1:5" x14ac:dyDescent="0.25">
      <c r="A47" s="74" t="s">
        <v>11</v>
      </c>
      <c r="B47" s="74">
        <v>41</v>
      </c>
      <c r="C47" s="74">
        <v>1.1591080716712581</v>
      </c>
      <c r="D47" s="74"/>
      <c r="E47" s="74"/>
    </row>
    <row r="48" spans="1:5" x14ac:dyDescent="0.25">
      <c r="A48" s="74" t="s">
        <v>11</v>
      </c>
      <c r="B48" s="74">
        <v>43</v>
      </c>
      <c r="C48" s="74">
        <v>7.6393902468549122</v>
      </c>
      <c r="D48" s="74"/>
      <c r="E48" s="74"/>
    </row>
    <row r="49" spans="1:3" x14ac:dyDescent="0.25">
      <c r="A49" s="74" t="s">
        <v>11</v>
      </c>
      <c r="B49" s="74">
        <v>52</v>
      </c>
      <c r="C49" s="74">
        <v>1.3699942538797061</v>
      </c>
    </row>
    <row r="50" spans="1:3" x14ac:dyDescent="0.25">
      <c r="A50" s="74" t="s">
        <v>11</v>
      </c>
      <c r="B50" s="74">
        <v>71</v>
      </c>
      <c r="C50" s="74">
        <v>9.0890412672176304E-2</v>
      </c>
    </row>
    <row r="51" spans="1:3" x14ac:dyDescent="0.25">
      <c r="A51" s="74" t="s">
        <v>11</v>
      </c>
      <c r="B51" s="74">
        <v>90</v>
      </c>
      <c r="C51" s="74">
        <v>1.1667673761248851</v>
      </c>
    </row>
    <row r="52" spans="1:3" x14ac:dyDescent="0.25">
      <c r="A52" s="74" t="s">
        <v>13</v>
      </c>
      <c r="B52" s="74">
        <v>23</v>
      </c>
      <c r="C52" s="74">
        <v>0.19658881391184574</v>
      </c>
    </row>
    <row r="53" spans="1:3" x14ac:dyDescent="0.25">
      <c r="A53" s="74" t="s">
        <v>13</v>
      </c>
      <c r="B53" s="74">
        <v>24</v>
      </c>
      <c r="C53" s="74">
        <v>0.27267123801652893</v>
      </c>
    </row>
    <row r="54" spans="1:3" x14ac:dyDescent="0.25">
      <c r="A54" s="74" t="s">
        <v>13</v>
      </c>
      <c r="B54" s="74">
        <v>41</v>
      </c>
      <c r="C54" s="74">
        <v>1.0794513055096417</v>
      </c>
    </row>
    <row r="55" spans="1:3" x14ac:dyDescent="0.25">
      <c r="A55" s="74" t="s">
        <v>14</v>
      </c>
      <c r="B55" s="74">
        <v>21</v>
      </c>
      <c r="C55" s="74">
        <v>0.43606973269054178</v>
      </c>
    </row>
    <row r="56" spans="1:3" x14ac:dyDescent="0.25">
      <c r="A56" s="74" t="s">
        <v>14</v>
      </c>
      <c r="B56" s="74">
        <v>22</v>
      </c>
      <c r="C56" s="74">
        <v>0.5535124007575758</v>
      </c>
    </row>
    <row r="57" spans="1:3" x14ac:dyDescent="0.25">
      <c r="A57" s="74" t="s">
        <v>14</v>
      </c>
      <c r="B57" s="74">
        <v>23</v>
      </c>
      <c r="C57" s="74">
        <v>1.8729552453397613</v>
      </c>
    </row>
    <row r="58" spans="1:3" x14ac:dyDescent="0.25">
      <c r="A58" s="74" t="s">
        <v>14</v>
      </c>
      <c r="B58" s="74">
        <v>24</v>
      </c>
      <c r="C58" s="74">
        <v>2.9641508176538109</v>
      </c>
    </row>
    <row r="59" spans="1:3" x14ac:dyDescent="0.25">
      <c r="A59" s="74" t="s">
        <v>14</v>
      </c>
      <c r="B59" s="74">
        <v>41</v>
      </c>
      <c r="C59" s="74">
        <v>0.33139257203856748</v>
      </c>
    </row>
    <row r="60" spans="1:3" x14ac:dyDescent="0.25">
      <c r="A60" s="74" t="s">
        <v>14</v>
      </c>
      <c r="B60" s="74">
        <v>43</v>
      </c>
      <c r="C60" s="74">
        <v>1.6115176538337923</v>
      </c>
    </row>
    <row r="61" spans="1:3" x14ac:dyDescent="0.25">
      <c r="A61" s="74" t="s">
        <v>14</v>
      </c>
      <c r="B61" s="74">
        <v>52</v>
      </c>
      <c r="C61" s="74">
        <v>5.6168232552800739E-3</v>
      </c>
    </row>
    <row r="62" spans="1:3" x14ac:dyDescent="0.25">
      <c r="A62" s="74" t="s">
        <v>14</v>
      </c>
      <c r="B62" s="74">
        <v>90</v>
      </c>
      <c r="C62" s="74">
        <v>1.6064114508723599</v>
      </c>
    </row>
    <row r="63" spans="1:3" x14ac:dyDescent="0.25">
      <c r="A63" s="74"/>
      <c r="B63" s="74"/>
      <c r="C63" s="76">
        <f>SUM(C42:C62)</f>
        <v>27.082279253558308</v>
      </c>
    </row>
  </sheetData>
  <mergeCells count="4">
    <mergeCell ref="A27:E27"/>
    <mergeCell ref="A40:E40"/>
    <mergeCell ref="A1:E1"/>
    <mergeCell ref="A14:E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1B0C-70AD-4A20-93D5-4D6B941267B2}">
  <sheetPr>
    <tabColor theme="0" tint="-0.14999847407452621"/>
  </sheetPr>
  <dimension ref="A1:E5"/>
  <sheetViews>
    <sheetView zoomScale="90" zoomScaleNormal="90" workbookViewId="0">
      <selection activeCell="C8" sqref="C8"/>
    </sheetView>
  </sheetViews>
  <sheetFormatPr defaultColWidth="8.85546875" defaultRowHeight="12.75" x14ac:dyDescent="0.25"/>
  <cols>
    <col min="1" max="1" width="8.85546875" style="15" customWidth="1"/>
    <col min="2" max="2" width="8.85546875" style="15"/>
    <col min="3" max="3" width="9.140625" style="15" bestFit="1" customWidth="1"/>
    <col min="4" max="16384" width="8.85546875" style="15"/>
  </cols>
  <sheetData>
    <row r="1" spans="1:5" x14ac:dyDescent="0.25">
      <c r="A1" s="37" t="s">
        <v>70</v>
      </c>
      <c r="B1" s="37" t="s">
        <v>71</v>
      </c>
      <c r="C1" s="37" t="s">
        <v>56</v>
      </c>
    </row>
    <row r="2" spans="1:5" x14ac:dyDescent="0.25">
      <c r="A2" s="35" t="s">
        <v>72</v>
      </c>
      <c r="B2" s="38">
        <v>55</v>
      </c>
      <c r="C2" s="14">
        <v>116.21107479719927</v>
      </c>
    </row>
    <row r="3" spans="1:5" x14ac:dyDescent="0.25">
      <c r="A3" s="35" t="s">
        <v>73</v>
      </c>
      <c r="B3" s="35">
        <v>44</v>
      </c>
      <c r="C3" s="14">
        <v>10.87250040486685</v>
      </c>
    </row>
    <row r="4" spans="1:5" x14ac:dyDescent="0.25">
      <c r="A4" s="35" t="s">
        <v>74</v>
      </c>
      <c r="B4" s="35">
        <v>64</v>
      </c>
      <c r="C4" s="14">
        <v>27.082279253558308</v>
      </c>
      <c r="D4" s="70"/>
      <c r="E4" s="70"/>
    </row>
    <row r="5" spans="1:5" x14ac:dyDescent="0.25">
      <c r="A5" s="127" t="s">
        <v>69</v>
      </c>
      <c r="B5" s="127"/>
      <c r="C5" s="39" cm="1">
        <f t="array" ref="C5">SUMPRODUCT(B2:B4,C2:C4/SUM(C2:C4))</f>
        <v>55.805256191566222</v>
      </c>
    </row>
  </sheetData>
  <mergeCells count="1">
    <mergeCell ref="A5:B5"/>
  </mergeCells>
  <phoneticPr fontId="24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I104"/>
  <sheetViews>
    <sheetView zoomScale="90" zoomScaleNormal="90" workbookViewId="0">
      <selection activeCell="J1" sqref="J1"/>
    </sheetView>
  </sheetViews>
  <sheetFormatPr defaultRowHeight="12.75" x14ac:dyDescent="0.2"/>
  <cols>
    <col min="1" max="1" width="9.140625" style="3"/>
    <col min="2" max="2" width="21.7109375" style="3" bestFit="1" customWidth="1"/>
    <col min="3" max="3" width="15.5703125" style="3" bestFit="1" customWidth="1"/>
    <col min="4" max="4" width="15.85546875" style="3" bestFit="1" customWidth="1"/>
    <col min="5" max="5" width="15.5703125" style="3" bestFit="1" customWidth="1"/>
    <col min="6" max="6" width="15.85546875" style="3" bestFit="1" customWidth="1"/>
    <col min="7" max="7" width="9.7109375" style="3" customWidth="1"/>
    <col min="8" max="8" width="34" style="3" customWidth="1"/>
    <col min="9" max="9" width="11.5703125" style="3" bestFit="1" customWidth="1"/>
    <col min="10" max="10" width="9.7109375" style="3" customWidth="1"/>
    <col min="11" max="23" width="9.140625" style="3" customWidth="1"/>
    <col min="24" max="234" width="9.140625" style="3"/>
    <col min="235" max="235" width="2" style="3" customWidth="1"/>
    <col min="236" max="237" width="10.5703125" style="3" customWidth="1"/>
    <col min="238" max="238" width="9.140625" style="3"/>
    <col min="239" max="239" width="10.5703125" style="3" customWidth="1"/>
    <col min="240" max="240" width="13.140625" style="3" customWidth="1"/>
    <col min="241" max="242" width="8.140625" style="3" customWidth="1"/>
    <col min="243" max="243" width="6.85546875" style="3" customWidth="1"/>
    <col min="244" max="244" width="9.85546875" style="3" customWidth="1"/>
    <col min="245" max="490" width="9.140625" style="3"/>
    <col min="491" max="491" width="2" style="3" customWidth="1"/>
    <col min="492" max="493" width="10.5703125" style="3" customWidth="1"/>
    <col min="494" max="494" width="9.140625" style="3"/>
    <col min="495" max="495" width="10.5703125" style="3" customWidth="1"/>
    <col min="496" max="496" width="13.140625" style="3" customWidth="1"/>
    <col min="497" max="498" width="8.140625" style="3" customWidth="1"/>
    <col min="499" max="499" width="6.85546875" style="3" customWidth="1"/>
    <col min="500" max="500" width="9.85546875" style="3" customWidth="1"/>
    <col min="501" max="746" width="9.140625" style="3"/>
    <col min="747" max="747" width="2" style="3" customWidth="1"/>
    <col min="748" max="749" width="10.5703125" style="3" customWidth="1"/>
    <col min="750" max="750" width="9.140625" style="3"/>
    <col min="751" max="751" width="10.5703125" style="3" customWidth="1"/>
    <col min="752" max="752" width="13.140625" style="3" customWidth="1"/>
    <col min="753" max="754" width="8.140625" style="3" customWidth="1"/>
    <col min="755" max="755" width="6.85546875" style="3" customWidth="1"/>
    <col min="756" max="756" width="9.85546875" style="3" customWidth="1"/>
    <col min="757" max="1002" width="9.140625" style="3"/>
    <col min="1003" max="1003" width="2" style="3" customWidth="1"/>
    <col min="1004" max="1005" width="10.5703125" style="3" customWidth="1"/>
    <col min="1006" max="1006" width="9.140625" style="3"/>
    <col min="1007" max="1007" width="10.5703125" style="3" customWidth="1"/>
    <col min="1008" max="1008" width="13.140625" style="3" customWidth="1"/>
    <col min="1009" max="1010" width="8.140625" style="3" customWidth="1"/>
    <col min="1011" max="1011" width="6.85546875" style="3" customWidth="1"/>
    <col min="1012" max="1012" width="9.85546875" style="3" customWidth="1"/>
    <col min="1013" max="1258" width="9.140625" style="3"/>
    <col min="1259" max="1259" width="2" style="3" customWidth="1"/>
    <col min="1260" max="1261" width="10.5703125" style="3" customWidth="1"/>
    <col min="1262" max="1262" width="9.140625" style="3"/>
    <col min="1263" max="1263" width="10.5703125" style="3" customWidth="1"/>
    <col min="1264" max="1264" width="13.140625" style="3" customWidth="1"/>
    <col min="1265" max="1266" width="8.140625" style="3" customWidth="1"/>
    <col min="1267" max="1267" width="6.85546875" style="3" customWidth="1"/>
    <col min="1268" max="1268" width="9.85546875" style="3" customWidth="1"/>
    <col min="1269" max="1514" width="9.140625" style="3"/>
    <col min="1515" max="1515" width="2" style="3" customWidth="1"/>
    <col min="1516" max="1517" width="10.5703125" style="3" customWidth="1"/>
    <col min="1518" max="1518" width="9.140625" style="3"/>
    <col min="1519" max="1519" width="10.5703125" style="3" customWidth="1"/>
    <col min="1520" max="1520" width="13.140625" style="3" customWidth="1"/>
    <col min="1521" max="1522" width="8.140625" style="3" customWidth="1"/>
    <col min="1523" max="1523" width="6.85546875" style="3" customWidth="1"/>
    <col min="1524" max="1524" width="9.85546875" style="3" customWidth="1"/>
    <col min="1525" max="1770" width="9.140625" style="3"/>
    <col min="1771" max="1771" width="2" style="3" customWidth="1"/>
    <col min="1772" max="1773" width="10.5703125" style="3" customWidth="1"/>
    <col min="1774" max="1774" width="9.140625" style="3"/>
    <col min="1775" max="1775" width="10.5703125" style="3" customWidth="1"/>
    <col min="1776" max="1776" width="13.140625" style="3" customWidth="1"/>
    <col min="1777" max="1778" width="8.140625" style="3" customWidth="1"/>
    <col min="1779" max="1779" width="6.85546875" style="3" customWidth="1"/>
    <col min="1780" max="1780" width="9.85546875" style="3" customWidth="1"/>
    <col min="1781" max="2026" width="9.140625" style="3"/>
    <col min="2027" max="2027" width="2" style="3" customWidth="1"/>
    <col min="2028" max="2029" width="10.5703125" style="3" customWidth="1"/>
    <col min="2030" max="2030" width="9.140625" style="3"/>
    <col min="2031" max="2031" width="10.5703125" style="3" customWidth="1"/>
    <col min="2032" max="2032" width="13.140625" style="3" customWidth="1"/>
    <col min="2033" max="2034" width="8.140625" style="3" customWidth="1"/>
    <col min="2035" max="2035" width="6.85546875" style="3" customWidth="1"/>
    <col min="2036" max="2036" width="9.85546875" style="3" customWidth="1"/>
    <col min="2037" max="2282" width="9.140625" style="3"/>
    <col min="2283" max="2283" width="2" style="3" customWidth="1"/>
    <col min="2284" max="2285" width="10.5703125" style="3" customWidth="1"/>
    <col min="2286" max="2286" width="9.140625" style="3"/>
    <col min="2287" max="2287" width="10.5703125" style="3" customWidth="1"/>
    <col min="2288" max="2288" width="13.140625" style="3" customWidth="1"/>
    <col min="2289" max="2290" width="8.140625" style="3" customWidth="1"/>
    <col min="2291" max="2291" width="6.85546875" style="3" customWidth="1"/>
    <col min="2292" max="2292" width="9.85546875" style="3" customWidth="1"/>
    <col min="2293" max="2538" width="9.140625" style="3"/>
    <col min="2539" max="2539" width="2" style="3" customWidth="1"/>
    <col min="2540" max="2541" width="10.5703125" style="3" customWidth="1"/>
    <col min="2542" max="2542" width="9.140625" style="3"/>
    <col min="2543" max="2543" width="10.5703125" style="3" customWidth="1"/>
    <col min="2544" max="2544" width="13.140625" style="3" customWidth="1"/>
    <col min="2545" max="2546" width="8.140625" style="3" customWidth="1"/>
    <col min="2547" max="2547" width="6.85546875" style="3" customWidth="1"/>
    <col min="2548" max="2548" width="9.85546875" style="3" customWidth="1"/>
    <col min="2549" max="2794" width="9.140625" style="3"/>
    <col min="2795" max="2795" width="2" style="3" customWidth="1"/>
    <col min="2796" max="2797" width="10.5703125" style="3" customWidth="1"/>
    <col min="2798" max="2798" width="9.140625" style="3"/>
    <col min="2799" max="2799" width="10.5703125" style="3" customWidth="1"/>
    <col min="2800" max="2800" width="13.140625" style="3" customWidth="1"/>
    <col min="2801" max="2802" width="8.140625" style="3" customWidth="1"/>
    <col min="2803" max="2803" width="6.85546875" style="3" customWidth="1"/>
    <col min="2804" max="2804" width="9.85546875" style="3" customWidth="1"/>
    <col min="2805" max="3050" width="9.140625" style="3"/>
    <col min="3051" max="3051" width="2" style="3" customWidth="1"/>
    <col min="3052" max="3053" width="10.5703125" style="3" customWidth="1"/>
    <col min="3054" max="3054" width="9.140625" style="3"/>
    <col min="3055" max="3055" width="10.5703125" style="3" customWidth="1"/>
    <col min="3056" max="3056" width="13.140625" style="3" customWidth="1"/>
    <col min="3057" max="3058" width="8.140625" style="3" customWidth="1"/>
    <col min="3059" max="3059" width="6.85546875" style="3" customWidth="1"/>
    <col min="3060" max="3060" width="9.85546875" style="3" customWidth="1"/>
    <col min="3061" max="3306" width="9.140625" style="3"/>
    <col min="3307" max="3307" width="2" style="3" customWidth="1"/>
    <col min="3308" max="3309" width="10.5703125" style="3" customWidth="1"/>
    <col min="3310" max="3310" width="9.140625" style="3"/>
    <col min="3311" max="3311" width="10.5703125" style="3" customWidth="1"/>
    <col min="3312" max="3312" width="13.140625" style="3" customWidth="1"/>
    <col min="3313" max="3314" width="8.140625" style="3" customWidth="1"/>
    <col min="3315" max="3315" width="6.85546875" style="3" customWidth="1"/>
    <col min="3316" max="3316" width="9.85546875" style="3" customWidth="1"/>
    <col min="3317" max="3562" width="9.140625" style="3"/>
    <col min="3563" max="3563" width="2" style="3" customWidth="1"/>
    <col min="3564" max="3565" width="10.5703125" style="3" customWidth="1"/>
    <col min="3566" max="3566" width="9.140625" style="3"/>
    <col min="3567" max="3567" width="10.5703125" style="3" customWidth="1"/>
    <col min="3568" max="3568" width="13.140625" style="3" customWidth="1"/>
    <col min="3569" max="3570" width="8.140625" style="3" customWidth="1"/>
    <col min="3571" max="3571" width="6.85546875" style="3" customWidth="1"/>
    <col min="3572" max="3572" width="9.85546875" style="3" customWidth="1"/>
    <col min="3573" max="3818" width="9.140625" style="3"/>
    <col min="3819" max="3819" width="2" style="3" customWidth="1"/>
    <col min="3820" max="3821" width="10.5703125" style="3" customWidth="1"/>
    <col min="3822" max="3822" width="9.140625" style="3"/>
    <col min="3823" max="3823" width="10.5703125" style="3" customWidth="1"/>
    <col min="3824" max="3824" width="13.140625" style="3" customWidth="1"/>
    <col min="3825" max="3826" width="8.140625" style="3" customWidth="1"/>
    <col min="3827" max="3827" width="6.85546875" style="3" customWidth="1"/>
    <col min="3828" max="3828" width="9.85546875" style="3" customWidth="1"/>
    <col min="3829" max="4074" width="9.140625" style="3"/>
    <col min="4075" max="4075" width="2" style="3" customWidth="1"/>
    <col min="4076" max="4077" width="10.5703125" style="3" customWidth="1"/>
    <col min="4078" max="4078" width="9.140625" style="3"/>
    <col min="4079" max="4079" width="10.5703125" style="3" customWidth="1"/>
    <col min="4080" max="4080" width="13.140625" style="3" customWidth="1"/>
    <col min="4081" max="4082" width="8.140625" style="3" customWidth="1"/>
    <col min="4083" max="4083" width="6.85546875" style="3" customWidth="1"/>
    <col min="4084" max="4084" width="9.85546875" style="3" customWidth="1"/>
    <col min="4085" max="4330" width="9.140625" style="3"/>
    <col min="4331" max="4331" width="2" style="3" customWidth="1"/>
    <col min="4332" max="4333" width="10.5703125" style="3" customWidth="1"/>
    <col min="4334" max="4334" width="9.140625" style="3"/>
    <col min="4335" max="4335" width="10.5703125" style="3" customWidth="1"/>
    <col min="4336" max="4336" width="13.140625" style="3" customWidth="1"/>
    <col min="4337" max="4338" width="8.140625" style="3" customWidth="1"/>
    <col min="4339" max="4339" width="6.85546875" style="3" customWidth="1"/>
    <col min="4340" max="4340" width="9.85546875" style="3" customWidth="1"/>
    <col min="4341" max="4586" width="9.140625" style="3"/>
    <col min="4587" max="4587" width="2" style="3" customWidth="1"/>
    <col min="4588" max="4589" width="10.5703125" style="3" customWidth="1"/>
    <col min="4590" max="4590" width="9.140625" style="3"/>
    <col min="4591" max="4591" width="10.5703125" style="3" customWidth="1"/>
    <col min="4592" max="4592" width="13.140625" style="3" customWidth="1"/>
    <col min="4593" max="4594" width="8.140625" style="3" customWidth="1"/>
    <col min="4595" max="4595" width="6.85546875" style="3" customWidth="1"/>
    <col min="4596" max="4596" width="9.85546875" style="3" customWidth="1"/>
    <col min="4597" max="4842" width="9.140625" style="3"/>
    <col min="4843" max="4843" width="2" style="3" customWidth="1"/>
    <col min="4844" max="4845" width="10.5703125" style="3" customWidth="1"/>
    <col min="4846" max="4846" width="9.140625" style="3"/>
    <col min="4847" max="4847" width="10.5703125" style="3" customWidth="1"/>
    <col min="4848" max="4848" width="13.140625" style="3" customWidth="1"/>
    <col min="4849" max="4850" width="8.140625" style="3" customWidth="1"/>
    <col min="4851" max="4851" width="6.85546875" style="3" customWidth="1"/>
    <col min="4852" max="4852" width="9.85546875" style="3" customWidth="1"/>
    <col min="4853" max="5098" width="9.140625" style="3"/>
    <col min="5099" max="5099" width="2" style="3" customWidth="1"/>
    <col min="5100" max="5101" width="10.5703125" style="3" customWidth="1"/>
    <col min="5102" max="5102" width="9.140625" style="3"/>
    <col min="5103" max="5103" width="10.5703125" style="3" customWidth="1"/>
    <col min="5104" max="5104" width="13.140625" style="3" customWidth="1"/>
    <col min="5105" max="5106" width="8.140625" style="3" customWidth="1"/>
    <col min="5107" max="5107" width="6.85546875" style="3" customWidth="1"/>
    <col min="5108" max="5108" width="9.85546875" style="3" customWidth="1"/>
    <col min="5109" max="5354" width="9.140625" style="3"/>
    <col min="5355" max="5355" width="2" style="3" customWidth="1"/>
    <col min="5356" max="5357" width="10.5703125" style="3" customWidth="1"/>
    <col min="5358" max="5358" width="9.140625" style="3"/>
    <col min="5359" max="5359" width="10.5703125" style="3" customWidth="1"/>
    <col min="5360" max="5360" width="13.140625" style="3" customWidth="1"/>
    <col min="5361" max="5362" width="8.140625" style="3" customWidth="1"/>
    <col min="5363" max="5363" width="6.85546875" style="3" customWidth="1"/>
    <col min="5364" max="5364" width="9.85546875" style="3" customWidth="1"/>
    <col min="5365" max="5610" width="9.140625" style="3"/>
    <col min="5611" max="5611" width="2" style="3" customWidth="1"/>
    <col min="5612" max="5613" width="10.5703125" style="3" customWidth="1"/>
    <col min="5614" max="5614" width="9.140625" style="3"/>
    <col min="5615" max="5615" width="10.5703125" style="3" customWidth="1"/>
    <col min="5616" max="5616" width="13.140625" style="3" customWidth="1"/>
    <col min="5617" max="5618" width="8.140625" style="3" customWidth="1"/>
    <col min="5619" max="5619" width="6.85546875" style="3" customWidth="1"/>
    <col min="5620" max="5620" width="9.85546875" style="3" customWidth="1"/>
    <col min="5621" max="5866" width="9.140625" style="3"/>
    <col min="5867" max="5867" width="2" style="3" customWidth="1"/>
    <col min="5868" max="5869" width="10.5703125" style="3" customWidth="1"/>
    <col min="5870" max="5870" width="9.140625" style="3"/>
    <col min="5871" max="5871" width="10.5703125" style="3" customWidth="1"/>
    <col min="5872" max="5872" width="13.140625" style="3" customWidth="1"/>
    <col min="5873" max="5874" width="8.140625" style="3" customWidth="1"/>
    <col min="5875" max="5875" width="6.85546875" style="3" customWidth="1"/>
    <col min="5876" max="5876" width="9.85546875" style="3" customWidth="1"/>
    <col min="5877" max="6122" width="9.140625" style="3"/>
    <col min="6123" max="6123" width="2" style="3" customWidth="1"/>
    <col min="6124" max="6125" width="10.5703125" style="3" customWidth="1"/>
    <col min="6126" max="6126" width="9.140625" style="3"/>
    <col min="6127" max="6127" width="10.5703125" style="3" customWidth="1"/>
    <col min="6128" max="6128" width="13.140625" style="3" customWidth="1"/>
    <col min="6129" max="6130" width="8.140625" style="3" customWidth="1"/>
    <col min="6131" max="6131" width="6.85546875" style="3" customWidth="1"/>
    <col min="6132" max="6132" width="9.85546875" style="3" customWidth="1"/>
    <col min="6133" max="6378" width="9.140625" style="3"/>
    <col min="6379" max="6379" width="2" style="3" customWidth="1"/>
    <col min="6380" max="6381" width="10.5703125" style="3" customWidth="1"/>
    <col min="6382" max="6382" width="9.140625" style="3"/>
    <col min="6383" max="6383" width="10.5703125" style="3" customWidth="1"/>
    <col min="6384" max="6384" width="13.140625" style="3" customWidth="1"/>
    <col min="6385" max="6386" width="8.140625" style="3" customWidth="1"/>
    <col min="6387" max="6387" width="6.85546875" style="3" customWidth="1"/>
    <col min="6388" max="6388" width="9.85546875" style="3" customWidth="1"/>
    <col min="6389" max="6634" width="9.140625" style="3"/>
    <col min="6635" max="6635" width="2" style="3" customWidth="1"/>
    <col min="6636" max="6637" width="10.5703125" style="3" customWidth="1"/>
    <col min="6638" max="6638" width="9.140625" style="3"/>
    <col min="6639" max="6639" width="10.5703125" style="3" customWidth="1"/>
    <col min="6640" max="6640" width="13.140625" style="3" customWidth="1"/>
    <col min="6641" max="6642" width="8.140625" style="3" customWidth="1"/>
    <col min="6643" max="6643" width="6.85546875" style="3" customWidth="1"/>
    <col min="6644" max="6644" width="9.85546875" style="3" customWidth="1"/>
    <col min="6645" max="6890" width="9.140625" style="3"/>
    <col min="6891" max="6891" width="2" style="3" customWidth="1"/>
    <col min="6892" max="6893" width="10.5703125" style="3" customWidth="1"/>
    <col min="6894" max="6894" width="9.140625" style="3"/>
    <col min="6895" max="6895" width="10.5703125" style="3" customWidth="1"/>
    <col min="6896" max="6896" width="13.140625" style="3" customWidth="1"/>
    <col min="6897" max="6898" width="8.140625" style="3" customWidth="1"/>
    <col min="6899" max="6899" width="6.85546875" style="3" customWidth="1"/>
    <col min="6900" max="6900" width="9.85546875" style="3" customWidth="1"/>
    <col min="6901" max="7146" width="9.140625" style="3"/>
    <col min="7147" max="7147" width="2" style="3" customWidth="1"/>
    <col min="7148" max="7149" width="10.5703125" style="3" customWidth="1"/>
    <col min="7150" max="7150" width="9.140625" style="3"/>
    <col min="7151" max="7151" width="10.5703125" style="3" customWidth="1"/>
    <col min="7152" max="7152" width="13.140625" style="3" customWidth="1"/>
    <col min="7153" max="7154" width="8.140625" style="3" customWidth="1"/>
    <col min="7155" max="7155" width="6.85546875" style="3" customWidth="1"/>
    <col min="7156" max="7156" width="9.85546875" style="3" customWidth="1"/>
    <col min="7157" max="7402" width="9.140625" style="3"/>
    <col min="7403" max="7403" width="2" style="3" customWidth="1"/>
    <col min="7404" max="7405" width="10.5703125" style="3" customWidth="1"/>
    <col min="7406" max="7406" width="9.140625" style="3"/>
    <col min="7407" max="7407" width="10.5703125" style="3" customWidth="1"/>
    <col min="7408" max="7408" width="13.140625" style="3" customWidth="1"/>
    <col min="7409" max="7410" width="8.140625" style="3" customWidth="1"/>
    <col min="7411" max="7411" width="6.85546875" style="3" customWidth="1"/>
    <col min="7412" max="7412" width="9.85546875" style="3" customWidth="1"/>
    <col min="7413" max="7658" width="9.140625" style="3"/>
    <col min="7659" max="7659" width="2" style="3" customWidth="1"/>
    <col min="7660" max="7661" width="10.5703125" style="3" customWidth="1"/>
    <col min="7662" max="7662" width="9.140625" style="3"/>
    <col min="7663" max="7663" width="10.5703125" style="3" customWidth="1"/>
    <col min="7664" max="7664" width="13.140625" style="3" customWidth="1"/>
    <col min="7665" max="7666" width="8.140625" style="3" customWidth="1"/>
    <col min="7667" max="7667" width="6.85546875" style="3" customWidth="1"/>
    <col min="7668" max="7668" width="9.85546875" style="3" customWidth="1"/>
    <col min="7669" max="7914" width="9.140625" style="3"/>
    <col min="7915" max="7915" width="2" style="3" customWidth="1"/>
    <col min="7916" max="7917" width="10.5703125" style="3" customWidth="1"/>
    <col min="7918" max="7918" width="9.140625" style="3"/>
    <col min="7919" max="7919" width="10.5703125" style="3" customWidth="1"/>
    <col min="7920" max="7920" width="13.140625" style="3" customWidth="1"/>
    <col min="7921" max="7922" width="8.140625" style="3" customWidth="1"/>
    <col min="7923" max="7923" width="6.85546875" style="3" customWidth="1"/>
    <col min="7924" max="7924" width="9.85546875" style="3" customWidth="1"/>
    <col min="7925" max="8170" width="9.140625" style="3"/>
    <col min="8171" max="8171" width="2" style="3" customWidth="1"/>
    <col min="8172" max="8173" width="10.5703125" style="3" customWidth="1"/>
    <col min="8174" max="8174" width="9.140625" style="3"/>
    <col min="8175" max="8175" width="10.5703125" style="3" customWidth="1"/>
    <col min="8176" max="8176" width="13.140625" style="3" customWidth="1"/>
    <col min="8177" max="8178" width="8.140625" style="3" customWidth="1"/>
    <col min="8179" max="8179" width="6.85546875" style="3" customWidth="1"/>
    <col min="8180" max="8180" width="9.85546875" style="3" customWidth="1"/>
    <col min="8181" max="8426" width="9.140625" style="3"/>
    <col min="8427" max="8427" width="2" style="3" customWidth="1"/>
    <col min="8428" max="8429" width="10.5703125" style="3" customWidth="1"/>
    <col min="8430" max="8430" width="9.140625" style="3"/>
    <col min="8431" max="8431" width="10.5703125" style="3" customWidth="1"/>
    <col min="8432" max="8432" width="13.140625" style="3" customWidth="1"/>
    <col min="8433" max="8434" width="8.140625" style="3" customWidth="1"/>
    <col min="8435" max="8435" width="6.85546875" style="3" customWidth="1"/>
    <col min="8436" max="8436" width="9.85546875" style="3" customWidth="1"/>
    <col min="8437" max="8682" width="9.140625" style="3"/>
    <col min="8683" max="8683" width="2" style="3" customWidth="1"/>
    <col min="8684" max="8685" width="10.5703125" style="3" customWidth="1"/>
    <col min="8686" max="8686" width="9.140625" style="3"/>
    <col min="8687" max="8687" width="10.5703125" style="3" customWidth="1"/>
    <col min="8688" max="8688" width="13.140625" style="3" customWidth="1"/>
    <col min="8689" max="8690" width="8.140625" style="3" customWidth="1"/>
    <col min="8691" max="8691" width="6.85546875" style="3" customWidth="1"/>
    <col min="8692" max="8692" width="9.85546875" style="3" customWidth="1"/>
    <col min="8693" max="8938" width="9.140625" style="3"/>
    <col min="8939" max="8939" width="2" style="3" customWidth="1"/>
    <col min="8940" max="8941" width="10.5703125" style="3" customWidth="1"/>
    <col min="8942" max="8942" width="9.140625" style="3"/>
    <col min="8943" max="8943" width="10.5703125" style="3" customWidth="1"/>
    <col min="8944" max="8944" width="13.140625" style="3" customWidth="1"/>
    <col min="8945" max="8946" width="8.140625" style="3" customWidth="1"/>
    <col min="8947" max="8947" width="6.85546875" style="3" customWidth="1"/>
    <col min="8948" max="8948" width="9.85546875" style="3" customWidth="1"/>
    <col min="8949" max="9194" width="9.140625" style="3"/>
    <col min="9195" max="9195" width="2" style="3" customWidth="1"/>
    <col min="9196" max="9197" width="10.5703125" style="3" customWidth="1"/>
    <col min="9198" max="9198" width="9.140625" style="3"/>
    <col min="9199" max="9199" width="10.5703125" style="3" customWidth="1"/>
    <col min="9200" max="9200" width="13.140625" style="3" customWidth="1"/>
    <col min="9201" max="9202" width="8.140625" style="3" customWidth="1"/>
    <col min="9203" max="9203" width="6.85546875" style="3" customWidth="1"/>
    <col min="9204" max="9204" width="9.85546875" style="3" customWidth="1"/>
    <col min="9205" max="9450" width="9.140625" style="3"/>
    <col min="9451" max="9451" width="2" style="3" customWidth="1"/>
    <col min="9452" max="9453" width="10.5703125" style="3" customWidth="1"/>
    <col min="9454" max="9454" width="9.140625" style="3"/>
    <col min="9455" max="9455" width="10.5703125" style="3" customWidth="1"/>
    <col min="9456" max="9456" width="13.140625" style="3" customWidth="1"/>
    <col min="9457" max="9458" width="8.140625" style="3" customWidth="1"/>
    <col min="9459" max="9459" width="6.85546875" style="3" customWidth="1"/>
    <col min="9460" max="9460" width="9.85546875" style="3" customWidth="1"/>
    <col min="9461" max="9706" width="9.140625" style="3"/>
    <col min="9707" max="9707" width="2" style="3" customWidth="1"/>
    <col min="9708" max="9709" width="10.5703125" style="3" customWidth="1"/>
    <col min="9710" max="9710" width="9.140625" style="3"/>
    <col min="9711" max="9711" width="10.5703125" style="3" customWidth="1"/>
    <col min="9712" max="9712" width="13.140625" style="3" customWidth="1"/>
    <col min="9713" max="9714" width="8.140625" style="3" customWidth="1"/>
    <col min="9715" max="9715" width="6.85546875" style="3" customWidth="1"/>
    <col min="9716" max="9716" width="9.85546875" style="3" customWidth="1"/>
    <col min="9717" max="9962" width="9.140625" style="3"/>
    <col min="9963" max="9963" width="2" style="3" customWidth="1"/>
    <col min="9964" max="9965" width="10.5703125" style="3" customWidth="1"/>
    <col min="9966" max="9966" width="9.140625" style="3"/>
    <col min="9967" max="9967" width="10.5703125" style="3" customWidth="1"/>
    <col min="9968" max="9968" width="13.140625" style="3" customWidth="1"/>
    <col min="9969" max="9970" width="8.140625" style="3" customWidth="1"/>
    <col min="9971" max="9971" width="6.85546875" style="3" customWidth="1"/>
    <col min="9972" max="9972" width="9.85546875" style="3" customWidth="1"/>
    <col min="9973" max="10218" width="9.140625" style="3"/>
    <col min="10219" max="10219" width="2" style="3" customWidth="1"/>
    <col min="10220" max="10221" width="10.5703125" style="3" customWidth="1"/>
    <col min="10222" max="10222" width="9.140625" style="3"/>
    <col min="10223" max="10223" width="10.5703125" style="3" customWidth="1"/>
    <col min="10224" max="10224" width="13.140625" style="3" customWidth="1"/>
    <col min="10225" max="10226" width="8.140625" style="3" customWidth="1"/>
    <col min="10227" max="10227" width="6.85546875" style="3" customWidth="1"/>
    <col min="10228" max="10228" width="9.85546875" style="3" customWidth="1"/>
    <col min="10229" max="10474" width="9.140625" style="3"/>
    <col min="10475" max="10475" width="2" style="3" customWidth="1"/>
    <col min="10476" max="10477" width="10.5703125" style="3" customWidth="1"/>
    <col min="10478" max="10478" width="9.140625" style="3"/>
    <col min="10479" max="10479" width="10.5703125" style="3" customWidth="1"/>
    <col min="10480" max="10480" width="13.140625" style="3" customWidth="1"/>
    <col min="10481" max="10482" width="8.140625" style="3" customWidth="1"/>
    <col min="10483" max="10483" width="6.85546875" style="3" customWidth="1"/>
    <col min="10484" max="10484" width="9.85546875" style="3" customWidth="1"/>
    <col min="10485" max="10730" width="9.140625" style="3"/>
    <col min="10731" max="10731" width="2" style="3" customWidth="1"/>
    <col min="10732" max="10733" width="10.5703125" style="3" customWidth="1"/>
    <col min="10734" max="10734" width="9.140625" style="3"/>
    <col min="10735" max="10735" width="10.5703125" style="3" customWidth="1"/>
    <col min="10736" max="10736" width="13.140625" style="3" customWidth="1"/>
    <col min="10737" max="10738" width="8.140625" style="3" customWidth="1"/>
    <col min="10739" max="10739" width="6.85546875" style="3" customWidth="1"/>
    <col min="10740" max="10740" width="9.85546875" style="3" customWidth="1"/>
    <col min="10741" max="10986" width="9.140625" style="3"/>
    <col min="10987" max="10987" width="2" style="3" customWidth="1"/>
    <col min="10988" max="10989" width="10.5703125" style="3" customWidth="1"/>
    <col min="10990" max="10990" width="9.140625" style="3"/>
    <col min="10991" max="10991" width="10.5703125" style="3" customWidth="1"/>
    <col min="10992" max="10992" width="13.140625" style="3" customWidth="1"/>
    <col min="10993" max="10994" width="8.140625" style="3" customWidth="1"/>
    <col min="10995" max="10995" width="6.85546875" style="3" customWidth="1"/>
    <col min="10996" max="10996" width="9.85546875" style="3" customWidth="1"/>
    <col min="10997" max="11242" width="9.140625" style="3"/>
    <col min="11243" max="11243" width="2" style="3" customWidth="1"/>
    <col min="11244" max="11245" width="10.5703125" style="3" customWidth="1"/>
    <col min="11246" max="11246" width="9.140625" style="3"/>
    <col min="11247" max="11247" width="10.5703125" style="3" customWidth="1"/>
    <col min="11248" max="11248" width="13.140625" style="3" customWidth="1"/>
    <col min="11249" max="11250" width="8.140625" style="3" customWidth="1"/>
    <col min="11251" max="11251" width="6.85546875" style="3" customWidth="1"/>
    <col min="11252" max="11252" width="9.85546875" style="3" customWidth="1"/>
    <col min="11253" max="11498" width="9.140625" style="3"/>
    <col min="11499" max="11499" width="2" style="3" customWidth="1"/>
    <col min="11500" max="11501" width="10.5703125" style="3" customWidth="1"/>
    <col min="11502" max="11502" width="9.140625" style="3"/>
    <col min="11503" max="11503" width="10.5703125" style="3" customWidth="1"/>
    <col min="11504" max="11504" width="13.140625" style="3" customWidth="1"/>
    <col min="11505" max="11506" width="8.140625" style="3" customWidth="1"/>
    <col min="11507" max="11507" width="6.85546875" style="3" customWidth="1"/>
    <col min="11508" max="11508" width="9.85546875" style="3" customWidth="1"/>
    <col min="11509" max="11754" width="9.140625" style="3"/>
    <col min="11755" max="11755" width="2" style="3" customWidth="1"/>
    <col min="11756" max="11757" width="10.5703125" style="3" customWidth="1"/>
    <col min="11758" max="11758" width="9.140625" style="3"/>
    <col min="11759" max="11759" width="10.5703125" style="3" customWidth="1"/>
    <col min="11760" max="11760" width="13.140625" style="3" customWidth="1"/>
    <col min="11761" max="11762" width="8.140625" style="3" customWidth="1"/>
    <col min="11763" max="11763" width="6.85546875" style="3" customWidth="1"/>
    <col min="11764" max="11764" width="9.85546875" style="3" customWidth="1"/>
    <col min="11765" max="12010" width="9.140625" style="3"/>
    <col min="12011" max="12011" width="2" style="3" customWidth="1"/>
    <col min="12012" max="12013" width="10.5703125" style="3" customWidth="1"/>
    <col min="12014" max="12014" width="9.140625" style="3"/>
    <col min="12015" max="12015" width="10.5703125" style="3" customWidth="1"/>
    <col min="12016" max="12016" width="13.140625" style="3" customWidth="1"/>
    <col min="12017" max="12018" width="8.140625" style="3" customWidth="1"/>
    <col min="12019" max="12019" width="6.85546875" style="3" customWidth="1"/>
    <col min="12020" max="12020" width="9.85546875" style="3" customWidth="1"/>
    <col min="12021" max="12266" width="9.140625" style="3"/>
    <col min="12267" max="12267" width="2" style="3" customWidth="1"/>
    <col min="12268" max="12269" width="10.5703125" style="3" customWidth="1"/>
    <col min="12270" max="12270" width="9.140625" style="3"/>
    <col min="12271" max="12271" width="10.5703125" style="3" customWidth="1"/>
    <col min="12272" max="12272" width="13.140625" style="3" customWidth="1"/>
    <col min="12273" max="12274" width="8.140625" style="3" customWidth="1"/>
    <col min="12275" max="12275" width="6.85546875" style="3" customWidth="1"/>
    <col min="12276" max="12276" width="9.85546875" style="3" customWidth="1"/>
    <col min="12277" max="12522" width="9.140625" style="3"/>
    <col min="12523" max="12523" width="2" style="3" customWidth="1"/>
    <col min="12524" max="12525" width="10.5703125" style="3" customWidth="1"/>
    <col min="12526" max="12526" width="9.140625" style="3"/>
    <col min="12527" max="12527" width="10.5703125" style="3" customWidth="1"/>
    <col min="12528" max="12528" width="13.140625" style="3" customWidth="1"/>
    <col min="12529" max="12530" width="8.140625" style="3" customWidth="1"/>
    <col min="12531" max="12531" width="6.85546875" style="3" customWidth="1"/>
    <col min="12532" max="12532" width="9.85546875" style="3" customWidth="1"/>
    <col min="12533" max="12778" width="9.140625" style="3"/>
    <col min="12779" max="12779" width="2" style="3" customWidth="1"/>
    <col min="12780" max="12781" width="10.5703125" style="3" customWidth="1"/>
    <col min="12782" max="12782" width="9.140625" style="3"/>
    <col min="12783" max="12783" width="10.5703125" style="3" customWidth="1"/>
    <col min="12784" max="12784" width="13.140625" style="3" customWidth="1"/>
    <col min="12785" max="12786" width="8.140625" style="3" customWidth="1"/>
    <col min="12787" max="12787" width="6.85546875" style="3" customWidth="1"/>
    <col min="12788" max="12788" width="9.85546875" style="3" customWidth="1"/>
    <col min="12789" max="13034" width="9.140625" style="3"/>
    <col min="13035" max="13035" width="2" style="3" customWidth="1"/>
    <col min="13036" max="13037" width="10.5703125" style="3" customWidth="1"/>
    <col min="13038" max="13038" width="9.140625" style="3"/>
    <col min="13039" max="13039" width="10.5703125" style="3" customWidth="1"/>
    <col min="13040" max="13040" width="13.140625" style="3" customWidth="1"/>
    <col min="13041" max="13042" width="8.140625" style="3" customWidth="1"/>
    <col min="13043" max="13043" width="6.85546875" style="3" customWidth="1"/>
    <col min="13044" max="13044" width="9.85546875" style="3" customWidth="1"/>
    <col min="13045" max="13290" width="9.140625" style="3"/>
    <col min="13291" max="13291" width="2" style="3" customWidth="1"/>
    <col min="13292" max="13293" width="10.5703125" style="3" customWidth="1"/>
    <col min="13294" max="13294" width="9.140625" style="3"/>
    <col min="13295" max="13295" width="10.5703125" style="3" customWidth="1"/>
    <col min="13296" max="13296" width="13.140625" style="3" customWidth="1"/>
    <col min="13297" max="13298" width="8.140625" style="3" customWidth="1"/>
    <col min="13299" max="13299" width="6.85546875" style="3" customWidth="1"/>
    <col min="13300" max="13300" width="9.85546875" style="3" customWidth="1"/>
    <col min="13301" max="13546" width="9.140625" style="3"/>
    <col min="13547" max="13547" width="2" style="3" customWidth="1"/>
    <col min="13548" max="13549" width="10.5703125" style="3" customWidth="1"/>
    <col min="13550" max="13550" width="9.140625" style="3"/>
    <col min="13551" max="13551" width="10.5703125" style="3" customWidth="1"/>
    <col min="13552" max="13552" width="13.140625" style="3" customWidth="1"/>
    <col min="13553" max="13554" width="8.140625" style="3" customWidth="1"/>
    <col min="13555" max="13555" width="6.85546875" style="3" customWidth="1"/>
    <col min="13556" max="13556" width="9.85546875" style="3" customWidth="1"/>
    <col min="13557" max="13802" width="9.140625" style="3"/>
    <col min="13803" max="13803" width="2" style="3" customWidth="1"/>
    <col min="13804" max="13805" width="10.5703125" style="3" customWidth="1"/>
    <col min="13806" max="13806" width="9.140625" style="3"/>
    <col min="13807" max="13807" width="10.5703125" style="3" customWidth="1"/>
    <col min="13808" max="13808" width="13.140625" style="3" customWidth="1"/>
    <col min="13809" max="13810" width="8.140625" style="3" customWidth="1"/>
    <col min="13811" max="13811" width="6.85546875" style="3" customWidth="1"/>
    <col min="13812" max="13812" width="9.85546875" style="3" customWidth="1"/>
    <col min="13813" max="14058" width="9.140625" style="3"/>
    <col min="14059" max="14059" width="2" style="3" customWidth="1"/>
    <col min="14060" max="14061" width="10.5703125" style="3" customWidth="1"/>
    <col min="14062" max="14062" width="9.140625" style="3"/>
    <col min="14063" max="14063" width="10.5703125" style="3" customWidth="1"/>
    <col min="14064" max="14064" width="13.140625" style="3" customWidth="1"/>
    <col min="14065" max="14066" width="8.140625" style="3" customWidth="1"/>
    <col min="14067" max="14067" width="6.85546875" style="3" customWidth="1"/>
    <col min="14068" max="14068" width="9.85546875" style="3" customWidth="1"/>
    <col min="14069" max="14314" width="9.140625" style="3"/>
    <col min="14315" max="14315" width="2" style="3" customWidth="1"/>
    <col min="14316" max="14317" width="10.5703125" style="3" customWidth="1"/>
    <col min="14318" max="14318" width="9.140625" style="3"/>
    <col min="14319" max="14319" width="10.5703125" style="3" customWidth="1"/>
    <col min="14320" max="14320" width="13.140625" style="3" customWidth="1"/>
    <col min="14321" max="14322" width="8.140625" style="3" customWidth="1"/>
    <col min="14323" max="14323" width="6.85546875" style="3" customWidth="1"/>
    <col min="14324" max="14324" width="9.85546875" style="3" customWidth="1"/>
    <col min="14325" max="14570" width="9.140625" style="3"/>
    <col min="14571" max="14571" width="2" style="3" customWidth="1"/>
    <col min="14572" max="14573" width="10.5703125" style="3" customWidth="1"/>
    <col min="14574" max="14574" width="9.140625" style="3"/>
    <col min="14575" max="14575" width="10.5703125" style="3" customWidth="1"/>
    <col min="14576" max="14576" width="13.140625" style="3" customWidth="1"/>
    <col min="14577" max="14578" width="8.140625" style="3" customWidth="1"/>
    <col min="14579" max="14579" width="6.85546875" style="3" customWidth="1"/>
    <col min="14580" max="14580" width="9.85546875" style="3" customWidth="1"/>
    <col min="14581" max="14826" width="9.140625" style="3"/>
    <col min="14827" max="14827" width="2" style="3" customWidth="1"/>
    <col min="14828" max="14829" width="10.5703125" style="3" customWidth="1"/>
    <col min="14830" max="14830" width="9.140625" style="3"/>
    <col min="14831" max="14831" width="10.5703125" style="3" customWidth="1"/>
    <col min="14832" max="14832" width="13.140625" style="3" customWidth="1"/>
    <col min="14833" max="14834" width="8.140625" style="3" customWidth="1"/>
    <col min="14835" max="14835" width="6.85546875" style="3" customWidth="1"/>
    <col min="14836" max="14836" width="9.85546875" style="3" customWidth="1"/>
    <col min="14837" max="15082" width="9.140625" style="3"/>
    <col min="15083" max="15083" width="2" style="3" customWidth="1"/>
    <col min="15084" max="15085" width="10.5703125" style="3" customWidth="1"/>
    <col min="15086" max="15086" width="9.140625" style="3"/>
    <col min="15087" max="15087" width="10.5703125" style="3" customWidth="1"/>
    <col min="15088" max="15088" width="13.140625" style="3" customWidth="1"/>
    <col min="15089" max="15090" width="8.140625" style="3" customWidth="1"/>
    <col min="15091" max="15091" width="6.85546875" style="3" customWidth="1"/>
    <col min="15092" max="15092" width="9.85546875" style="3" customWidth="1"/>
    <col min="15093" max="15338" width="9.140625" style="3"/>
    <col min="15339" max="15339" width="2" style="3" customWidth="1"/>
    <col min="15340" max="15341" width="10.5703125" style="3" customWidth="1"/>
    <col min="15342" max="15342" width="9.140625" style="3"/>
    <col min="15343" max="15343" width="10.5703125" style="3" customWidth="1"/>
    <col min="15344" max="15344" width="13.140625" style="3" customWidth="1"/>
    <col min="15345" max="15346" width="8.140625" style="3" customWidth="1"/>
    <col min="15347" max="15347" width="6.85546875" style="3" customWidth="1"/>
    <col min="15348" max="15348" width="9.85546875" style="3" customWidth="1"/>
    <col min="15349" max="15594" width="9.140625" style="3"/>
    <col min="15595" max="15595" width="2" style="3" customWidth="1"/>
    <col min="15596" max="15597" width="10.5703125" style="3" customWidth="1"/>
    <col min="15598" max="15598" width="9.140625" style="3"/>
    <col min="15599" max="15599" width="10.5703125" style="3" customWidth="1"/>
    <col min="15600" max="15600" width="13.140625" style="3" customWidth="1"/>
    <col min="15601" max="15602" width="8.140625" style="3" customWidth="1"/>
    <col min="15603" max="15603" width="6.85546875" style="3" customWidth="1"/>
    <col min="15604" max="15604" width="9.85546875" style="3" customWidth="1"/>
    <col min="15605" max="15850" width="9.140625" style="3"/>
    <col min="15851" max="15851" width="2" style="3" customWidth="1"/>
    <col min="15852" max="15853" width="10.5703125" style="3" customWidth="1"/>
    <col min="15854" max="15854" width="9.140625" style="3"/>
    <col min="15855" max="15855" width="10.5703125" style="3" customWidth="1"/>
    <col min="15856" max="15856" width="13.140625" style="3" customWidth="1"/>
    <col min="15857" max="15858" width="8.140625" style="3" customWidth="1"/>
    <col min="15859" max="15859" width="6.85546875" style="3" customWidth="1"/>
    <col min="15860" max="15860" width="9.85546875" style="3" customWidth="1"/>
    <col min="15861" max="16106" width="9.140625" style="3"/>
    <col min="16107" max="16107" width="2" style="3" customWidth="1"/>
    <col min="16108" max="16109" width="10.5703125" style="3" customWidth="1"/>
    <col min="16110" max="16110" width="9.140625" style="3"/>
    <col min="16111" max="16111" width="10.5703125" style="3" customWidth="1"/>
    <col min="16112" max="16112" width="13.140625" style="3" customWidth="1"/>
    <col min="16113" max="16114" width="8.140625" style="3" customWidth="1"/>
    <col min="16115" max="16115" width="6.85546875" style="3" customWidth="1"/>
    <col min="16116" max="16116" width="9.85546875" style="3" customWidth="1"/>
    <col min="16117" max="16366" width="9.140625" style="3"/>
    <col min="16367" max="16368" width="9.140625" style="3" customWidth="1"/>
    <col min="16369" max="16381" width="9.140625" style="3"/>
    <col min="16382" max="16384" width="9.140625" style="3" customWidth="1"/>
  </cols>
  <sheetData>
    <row r="1" spans="1:9" x14ac:dyDescent="0.2">
      <c r="A1" s="129" t="s">
        <v>6</v>
      </c>
      <c r="B1" s="129" t="s">
        <v>7</v>
      </c>
      <c r="C1" s="128" t="s">
        <v>8</v>
      </c>
      <c r="D1" s="128"/>
      <c r="E1" s="128"/>
      <c r="F1" s="128"/>
      <c r="G1" s="129" t="s">
        <v>75</v>
      </c>
      <c r="H1" s="129"/>
      <c r="I1" s="128" t="s">
        <v>10</v>
      </c>
    </row>
    <row r="2" spans="1:9" ht="12.75" customHeight="1" x14ac:dyDescent="0.2">
      <c r="A2" s="129"/>
      <c r="B2" s="129"/>
      <c r="C2" s="8" t="s">
        <v>11</v>
      </c>
      <c r="D2" s="8" t="s">
        <v>12</v>
      </c>
      <c r="E2" s="8" t="s">
        <v>13</v>
      </c>
      <c r="F2" s="8" t="s">
        <v>14</v>
      </c>
      <c r="G2" s="129"/>
      <c r="H2" s="129"/>
      <c r="I2" s="128"/>
    </row>
    <row r="3" spans="1:9" ht="12.75" customHeight="1" x14ac:dyDescent="0.2">
      <c r="A3" s="5">
        <v>11</v>
      </c>
      <c r="B3" s="6" t="s">
        <v>15</v>
      </c>
      <c r="C3" s="5">
        <v>98</v>
      </c>
      <c r="D3" s="5">
        <v>98</v>
      </c>
      <c r="E3" s="5">
        <v>98</v>
      </c>
      <c r="F3" s="5">
        <v>98</v>
      </c>
      <c r="G3" s="122" t="s">
        <v>16</v>
      </c>
      <c r="H3" s="122"/>
      <c r="I3" s="34">
        <v>1.4999999999999999E-2</v>
      </c>
    </row>
    <row r="4" spans="1:9" ht="12.75" customHeight="1" x14ac:dyDescent="0.2">
      <c r="A4" s="5">
        <v>12</v>
      </c>
      <c r="B4" s="7" t="s">
        <v>17</v>
      </c>
      <c r="C4" s="5">
        <v>98</v>
      </c>
      <c r="D4" s="5">
        <v>98</v>
      </c>
      <c r="E4" s="5">
        <v>98</v>
      </c>
      <c r="F4" s="5">
        <v>98</v>
      </c>
      <c r="G4" s="122" t="s">
        <v>16</v>
      </c>
      <c r="H4" s="122"/>
      <c r="I4" s="34">
        <v>1.4999999999999999E-2</v>
      </c>
    </row>
    <row r="5" spans="1:9" ht="12.75" customHeight="1" x14ac:dyDescent="0.2">
      <c r="A5" s="5">
        <v>21</v>
      </c>
      <c r="B5" s="6" t="s">
        <v>18</v>
      </c>
      <c r="C5" s="5">
        <v>39</v>
      </c>
      <c r="D5" s="5">
        <v>61</v>
      </c>
      <c r="E5" s="5">
        <v>74</v>
      </c>
      <c r="F5" s="5">
        <v>80</v>
      </c>
      <c r="G5" s="122" t="s">
        <v>19</v>
      </c>
      <c r="H5" s="122"/>
      <c r="I5" s="34">
        <v>1.4999999999999999E-2</v>
      </c>
    </row>
    <row r="6" spans="1:9" ht="12.75" customHeight="1" x14ac:dyDescent="0.2">
      <c r="A6" s="5">
        <v>22</v>
      </c>
      <c r="B6" s="7" t="s">
        <v>20</v>
      </c>
      <c r="C6" s="5">
        <v>49</v>
      </c>
      <c r="D6" s="5">
        <v>69</v>
      </c>
      <c r="E6" s="5">
        <v>79</v>
      </c>
      <c r="F6" s="5">
        <v>84</v>
      </c>
      <c r="G6" s="122" t="s">
        <v>21</v>
      </c>
      <c r="H6" s="122"/>
      <c r="I6" s="34">
        <v>0.03</v>
      </c>
    </row>
    <row r="7" spans="1:9" ht="12.75" customHeight="1" x14ac:dyDescent="0.2">
      <c r="A7" s="5">
        <v>23</v>
      </c>
      <c r="B7" s="7" t="s">
        <v>22</v>
      </c>
      <c r="C7" s="5">
        <v>68</v>
      </c>
      <c r="D7" s="5">
        <v>79</v>
      </c>
      <c r="E7" s="5">
        <v>86</v>
      </c>
      <c r="F7" s="5">
        <v>89</v>
      </c>
      <c r="G7" s="122" t="s">
        <v>23</v>
      </c>
      <c r="H7" s="122"/>
      <c r="I7" s="34">
        <v>0.08</v>
      </c>
    </row>
    <row r="8" spans="1:9" ht="12.75" customHeight="1" x14ac:dyDescent="0.2">
      <c r="A8" s="5">
        <v>24</v>
      </c>
      <c r="B8" s="6" t="s">
        <v>24</v>
      </c>
      <c r="C8" s="5">
        <v>89</v>
      </c>
      <c r="D8" s="5">
        <v>92</v>
      </c>
      <c r="E8" s="5">
        <v>94</v>
      </c>
      <c r="F8" s="5">
        <v>95</v>
      </c>
      <c r="G8" s="122" t="s">
        <v>25</v>
      </c>
      <c r="H8" s="122"/>
      <c r="I8" s="34">
        <v>0.08</v>
      </c>
    </row>
    <row r="9" spans="1:9" ht="12.75" customHeight="1" x14ac:dyDescent="0.2">
      <c r="A9" s="5">
        <v>31</v>
      </c>
      <c r="B9" s="6" t="s">
        <v>26</v>
      </c>
      <c r="C9" s="5">
        <v>96</v>
      </c>
      <c r="D9" s="5">
        <v>96</v>
      </c>
      <c r="E9" s="5">
        <v>96</v>
      </c>
      <c r="F9" s="5">
        <v>96</v>
      </c>
      <c r="G9" s="122" t="s">
        <v>27</v>
      </c>
      <c r="H9" s="122"/>
      <c r="I9" s="34">
        <v>0.08</v>
      </c>
    </row>
    <row r="10" spans="1:9" ht="12.75" customHeight="1" x14ac:dyDescent="0.2">
      <c r="A10" s="5">
        <v>41</v>
      </c>
      <c r="B10" s="6" t="s">
        <v>28</v>
      </c>
      <c r="C10" s="5">
        <v>32</v>
      </c>
      <c r="D10" s="5">
        <v>58</v>
      </c>
      <c r="E10" s="5">
        <v>72</v>
      </c>
      <c r="F10" s="5">
        <v>79</v>
      </c>
      <c r="G10" s="122" t="s">
        <v>29</v>
      </c>
      <c r="H10" s="122"/>
      <c r="I10" s="34">
        <v>0.12</v>
      </c>
    </row>
    <row r="11" spans="1:9" ht="12.75" customHeight="1" x14ac:dyDescent="0.2">
      <c r="A11" s="5">
        <v>42</v>
      </c>
      <c r="B11" s="6" t="s">
        <v>30</v>
      </c>
      <c r="C11" s="5">
        <v>30</v>
      </c>
      <c r="D11" s="5">
        <v>55</v>
      </c>
      <c r="E11" s="5">
        <v>70</v>
      </c>
      <c r="F11" s="5">
        <v>77</v>
      </c>
      <c r="G11" s="122" t="s">
        <v>76</v>
      </c>
      <c r="H11" s="122"/>
      <c r="I11" s="34">
        <v>3.5000000000000003E-2</v>
      </c>
    </row>
    <row r="12" spans="1:9" ht="12.75" customHeight="1" x14ac:dyDescent="0.2">
      <c r="A12" s="5">
        <v>43</v>
      </c>
      <c r="B12" s="6" t="s">
        <v>32</v>
      </c>
      <c r="C12" s="5">
        <v>32</v>
      </c>
      <c r="D12" s="5">
        <v>58</v>
      </c>
      <c r="E12" s="5">
        <v>72</v>
      </c>
      <c r="F12" s="5">
        <v>79</v>
      </c>
      <c r="G12" s="122" t="s">
        <v>29</v>
      </c>
      <c r="H12" s="122"/>
      <c r="I12" s="34">
        <v>0.08</v>
      </c>
    </row>
    <row r="13" spans="1:9" ht="12.75" customHeight="1" x14ac:dyDescent="0.2">
      <c r="A13" s="5">
        <v>51</v>
      </c>
      <c r="B13" s="6" t="s">
        <v>33</v>
      </c>
      <c r="C13" s="5">
        <v>62</v>
      </c>
      <c r="D13" s="5">
        <v>62</v>
      </c>
      <c r="E13" s="5">
        <v>74</v>
      </c>
      <c r="F13" s="5">
        <v>85</v>
      </c>
      <c r="G13" s="122" t="s">
        <v>34</v>
      </c>
      <c r="H13" s="122"/>
      <c r="I13" s="34">
        <v>3.5000000000000003E-2</v>
      </c>
    </row>
    <row r="14" spans="1:9" ht="12.75" customHeight="1" x14ac:dyDescent="0.2">
      <c r="A14" s="5">
        <v>52</v>
      </c>
      <c r="B14" s="6" t="s">
        <v>35</v>
      </c>
      <c r="C14" s="5">
        <v>49</v>
      </c>
      <c r="D14" s="5">
        <v>68</v>
      </c>
      <c r="E14" s="5">
        <v>79</v>
      </c>
      <c r="F14" s="5">
        <v>84</v>
      </c>
      <c r="G14" s="122" t="s">
        <v>36</v>
      </c>
      <c r="H14" s="122"/>
      <c r="I14" s="34">
        <v>3.5000000000000003E-2</v>
      </c>
    </row>
    <row r="15" spans="1:9" ht="12.75" customHeight="1" x14ac:dyDescent="0.2">
      <c r="A15" s="5">
        <v>71</v>
      </c>
      <c r="B15" s="6" t="s">
        <v>37</v>
      </c>
      <c r="C15" s="5">
        <v>51</v>
      </c>
      <c r="D15" s="5">
        <v>70</v>
      </c>
      <c r="E15" s="5">
        <v>80</v>
      </c>
      <c r="F15" s="5">
        <v>84</v>
      </c>
      <c r="G15" s="122" t="s">
        <v>77</v>
      </c>
      <c r="H15" s="122"/>
      <c r="I15" s="34">
        <v>3.5000000000000003E-2</v>
      </c>
    </row>
    <row r="16" spans="1:9" ht="12.75" customHeight="1" x14ac:dyDescent="0.2">
      <c r="A16" s="5">
        <v>72</v>
      </c>
      <c r="B16" s="6" t="s">
        <v>39</v>
      </c>
      <c r="C16" s="5">
        <v>62</v>
      </c>
      <c r="D16" s="5">
        <v>62</v>
      </c>
      <c r="E16" s="5">
        <v>74</v>
      </c>
      <c r="F16" s="5">
        <v>85</v>
      </c>
      <c r="G16" s="122" t="s">
        <v>34</v>
      </c>
      <c r="H16" s="122"/>
      <c r="I16" s="34">
        <v>1.6E-2</v>
      </c>
    </row>
    <row r="17" spans="1:9" ht="12.75" customHeight="1" x14ac:dyDescent="0.2">
      <c r="A17" s="5">
        <v>73</v>
      </c>
      <c r="B17" s="6" t="s">
        <v>40</v>
      </c>
      <c r="C17" s="5">
        <v>41</v>
      </c>
      <c r="D17" s="5">
        <v>41</v>
      </c>
      <c r="E17" s="5">
        <v>61</v>
      </c>
      <c r="F17" s="5">
        <v>71</v>
      </c>
      <c r="G17" s="130" t="s">
        <v>41</v>
      </c>
      <c r="H17" s="130"/>
      <c r="I17" s="34"/>
    </row>
    <row r="18" spans="1:9" ht="12.75" customHeight="1" x14ac:dyDescent="0.2">
      <c r="A18" s="5">
        <v>74</v>
      </c>
      <c r="B18" s="6" t="s">
        <v>42</v>
      </c>
      <c r="C18" s="5">
        <v>41</v>
      </c>
      <c r="D18" s="5">
        <v>41</v>
      </c>
      <c r="E18" s="5">
        <v>61</v>
      </c>
      <c r="F18" s="5">
        <v>71</v>
      </c>
      <c r="G18" s="130" t="s">
        <v>41</v>
      </c>
      <c r="H18" s="130"/>
      <c r="I18" s="34"/>
    </row>
    <row r="19" spans="1:9" ht="12.75" customHeight="1" x14ac:dyDescent="0.2">
      <c r="A19" s="5">
        <v>81</v>
      </c>
      <c r="B19" s="6" t="s">
        <v>43</v>
      </c>
      <c r="C19" s="5">
        <v>68</v>
      </c>
      <c r="D19" s="5">
        <v>79</v>
      </c>
      <c r="E19" s="5">
        <v>86</v>
      </c>
      <c r="F19" s="5">
        <v>89</v>
      </c>
      <c r="G19" s="130" t="s">
        <v>78</v>
      </c>
      <c r="H19" s="130"/>
      <c r="I19" s="34"/>
    </row>
    <row r="20" spans="1:9" ht="12.75" customHeight="1" x14ac:dyDescent="0.2">
      <c r="A20" s="5">
        <v>82</v>
      </c>
      <c r="B20" s="6" t="s">
        <v>45</v>
      </c>
      <c r="C20" s="5">
        <v>64</v>
      </c>
      <c r="D20" s="5">
        <v>75</v>
      </c>
      <c r="E20" s="5">
        <v>82</v>
      </c>
      <c r="F20" s="5">
        <v>85</v>
      </c>
      <c r="G20" s="130" t="s">
        <v>46</v>
      </c>
      <c r="H20" s="130"/>
      <c r="I20" s="34">
        <v>3.5000000000000003E-2</v>
      </c>
    </row>
    <row r="21" spans="1:9" ht="12.75" customHeight="1" x14ac:dyDescent="0.2">
      <c r="A21" s="5">
        <v>90</v>
      </c>
      <c r="B21" s="6" t="s">
        <v>47</v>
      </c>
      <c r="C21" s="5">
        <v>98</v>
      </c>
      <c r="D21" s="5">
        <v>98</v>
      </c>
      <c r="E21" s="5">
        <v>98</v>
      </c>
      <c r="F21" s="5">
        <v>98</v>
      </c>
      <c r="G21" s="122" t="s">
        <v>16</v>
      </c>
      <c r="H21" s="122"/>
      <c r="I21" s="34">
        <v>0.05</v>
      </c>
    </row>
    <row r="22" spans="1:9" ht="12.75" customHeight="1" x14ac:dyDescent="0.2">
      <c r="A22" s="5">
        <v>95</v>
      </c>
      <c r="B22" s="6" t="s">
        <v>48</v>
      </c>
      <c r="C22" s="5">
        <v>98</v>
      </c>
      <c r="D22" s="5">
        <v>98</v>
      </c>
      <c r="E22" s="5">
        <v>98</v>
      </c>
      <c r="F22" s="5">
        <v>98</v>
      </c>
      <c r="G22" s="122" t="s">
        <v>16</v>
      </c>
      <c r="H22" s="122"/>
      <c r="I22" s="34">
        <v>0.05</v>
      </c>
    </row>
    <row r="23" spans="1:9" ht="12.75" customHeight="1" x14ac:dyDescent="0.2">
      <c r="B23" s="40"/>
    </row>
    <row r="24" spans="1:9" ht="12.75" customHeight="1" x14ac:dyDescent="0.2"/>
    <row r="25" spans="1:9" ht="12.75" customHeight="1" x14ac:dyDescent="0.2"/>
    <row r="26" spans="1:9" ht="12.75" customHeight="1" x14ac:dyDescent="0.2"/>
    <row r="27" spans="1:9" ht="12.75" customHeight="1" x14ac:dyDescent="0.2"/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spans="2:5" ht="12.75" customHeight="1" x14ac:dyDescent="0.2"/>
    <row r="66" spans="2:5" ht="12.75" customHeight="1" x14ac:dyDescent="0.2">
      <c r="B66" s="1"/>
      <c r="C66" s="2"/>
      <c r="D66" s="2"/>
      <c r="E66" s="2"/>
    </row>
    <row r="67" spans="2:5" ht="12.75" customHeight="1" x14ac:dyDescent="0.2">
      <c r="B67" s="1"/>
      <c r="C67" s="2"/>
      <c r="D67" s="2"/>
      <c r="E67" s="2"/>
    </row>
    <row r="68" spans="2:5" ht="12.75" customHeight="1" x14ac:dyDescent="0.2">
      <c r="B68" s="1"/>
      <c r="C68" s="2"/>
      <c r="D68" s="2"/>
      <c r="E68" s="2"/>
    </row>
    <row r="69" spans="2:5" ht="12.75" customHeight="1" x14ac:dyDescent="0.2">
      <c r="B69" s="1"/>
      <c r="C69" s="2"/>
      <c r="D69" s="2"/>
      <c r="E69" s="2"/>
    </row>
    <row r="70" spans="2:5" ht="12.75" customHeight="1" x14ac:dyDescent="0.2">
      <c r="B70" s="1"/>
      <c r="C70" s="2"/>
      <c r="D70" s="2"/>
      <c r="E70" s="2"/>
    </row>
    <row r="71" spans="2:5" ht="12.75" customHeight="1" x14ac:dyDescent="0.2">
      <c r="B71" s="1"/>
      <c r="C71" s="2"/>
      <c r="D71" s="2"/>
      <c r="E71" s="2"/>
    </row>
    <row r="72" spans="2:5" ht="12.75" customHeight="1" x14ac:dyDescent="0.2">
      <c r="B72" s="1"/>
      <c r="C72" s="2"/>
      <c r="D72" s="2"/>
      <c r="E72" s="2"/>
    </row>
    <row r="73" spans="2:5" ht="12.75" customHeight="1" x14ac:dyDescent="0.2">
      <c r="B73" s="1"/>
      <c r="C73" s="2"/>
      <c r="D73" s="2"/>
      <c r="E73" s="2"/>
    </row>
    <row r="74" spans="2:5" ht="12.75" customHeight="1" x14ac:dyDescent="0.2">
      <c r="B74" s="1"/>
      <c r="C74" s="2"/>
      <c r="D74" s="2"/>
      <c r="E74" s="2"/>
    </row>
    <row r="75" spans="2:5" ht="12.75" customHeight="1" x14ac:dyDescent="0.2">
      <c r="B75" s="1"/>
      <c r="C75" s="2"/>
      <c r="D75" s="2"/>
      <c r="E75" s="2"/>
    </row>
    <row r="76" spans="2:5" ht="12.75" customHeight="1" x14ac:dyDescent="0.2">
      <c r="B76" s="1"/>
      <c r="C76" s="2"/>
      <c r="D76" s="2"/>
      <c r="E76" s="2"/>
    </row>
    <row r="77" spans="2:5" ht="12.75" customHeight="1" x14ac:dyDescent="0.2">
      <c r="B77" s="1"/>
      <c r="C77" s="2"/>
      <c r="D77" s="16"/>
      <c r="E77" s="16"/>
    </row>
    <row r="78" spans="2:5" ht="12.75" customHeight="1" x14ac:dyDescent="0.2">
      <c r="B78" s="1"/>
      <c r="C78" s="2"/>
      <c r="D78" s="2"/>
      <c r="E78" s="2"/>
    </row>
    <row r="79" spans="2:5" ht="12.75" customHeight="1" x14ac:dyDescent="0.2">
      <c r="B79" s="1"/>
      <c r="C79" s="2"/>
      <c r="D79" s="2"/>
      <c r="E79" s="2"/>
    </row>
    <row r="80" spans="2:5" ht="12.75" customHeight="1" x14ac:dyDescent="0.2"/>
    <row r="81" spans="2:8" ht="12.75" customHeight="1" x14ac:dyDescent="0.2"/>
    <row r="82" spans="2:8" ht="12.75" customHeight="1" x14ac:dyDescent="0.3">
      <c r="G82" s="36"/>
      <c r="H82" s="36"/>
    </row>
    <row r="83" spans="2:8" ht="12.75" customHeight="1" x14ac:dyDescent="0.3">
      <c r="G83" s="36"/>
      <c r="H83" s="36"/>
    </row>
    <row r="84" spans="2:8" ht="12.75" customHeight="1" x14ac:dyDescent="0.3">
      <c r="G84" s="36"/>
      <c r="H84" s="36"/>
    </row>
    <row r="85" spans="2:8" ht="12.75" customHeight="1" x14ac:dyDescent="0.3">
      <c r="G85" s="36"/>
      <c r="H85" s="36"/>
    </row>
    <row r="86" spans="2:8" ht="12.75" customHeight="1" x14ac:dyDescent="0.3">
      <c r="G86" s="36"/>
      <c r="H86" s="36"/>
    </row>
    <row r="87" spans="2:8" ht="12.75" customHeight="1" x14ac:dyDescent="0.3">
      <c r="B87" s="36"/>
      <c r="C87" s="36"/>
      <c r="D87" s="36"/>
      <c r="E87" s="36"/>
      <c r="F87" s="36"/>
      <c r="G87" s="36"/>
      <c r="H87" s="36"/>
    </row>
    <row r="88" spans="2:8" ht="12.75" customHeight="1" x14ac:dyDescent="0.3">
      <c r="B88" s="36"/>
      <c r="C88" s="36"/>
      <c r="D88" s="36"/>
      <c r="E88" s="36"/>
      <c r="F88" s="36"/>
      <c r="G88" s="36"/>
      <c r="H88" s="36"/>
    </row>
    <row r="89" spans="2:8" ht="12.75" customHeight="1" x14ac:dyDescent="0.3">
      <c r="B89" s="36"/>
      <c r="C89" s="36"/>
      <c r="D89" s="36"/>
      <c r="E89" s="36"/>
      <c r="F89" s="36"/>
      <c r="G89" s="36"/>
      <c r="H89" s="36"/>
    </row>
    <row r="90" spans="2:8" ht="12.75" customHeight="1" x14ac:dyDescent="0.3">
      <c r="G90" s="36"/>
      <c r="H90" s="36"/>
    </row>
    <row r="91" spans="2:8" ht="12.75" customHeight="1" x14ac:dyDescent="0.3">
      <c r="G91" s="36"/>
      <c r="H91" s="36"/>
    </row>
    <row r="92" spans="2:8" ht="12.75" customHeight="1" x14ac:dyDescent="0.3">
      <c r="G92" s="36"/>
      <c r="H92" s="36"/>
    </row>
    <row r="93" spans="2:8" ht="12.75" customHeight="1" x14ac:dyDescent="0.3">
      <c r="G93" s="36"/>
      <c r="H93" s="36"/>
    </row>
    <row r="94" spans="2:8" ht="12.75" customHeight="1" x14ac:dyDescent="0.3">
      <c r="G94" s="36"/>
      <c r="H94" s="36"/>
    </row>
    <row r="95" spans="2:8" ht="12.75" customHeight="1" x14ac:dyDescent="0.2"/>
    <row r="96" spans="2:8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</sheetData>
  <mergeCells count="25">
    <mergeCell ref="A1:A2"/>
    <mergeCell ref="G19:H19"/>
    <mergeCell ref="G20:H20"/>
    <mergeCell ref="G21:H21"/>
    <mergeCell ref="G22:H22"/>
    <mergeCell ref="C1:F1"/>
    <mergeCell ref="G14:H14"/>
    <mergeCell ref="G15:H15"/>
    <mergeCell ref="B1:B2"/>
    <mergeCell ref="G7:H7"/>
    <mergeCell ref="G8:H8"/>
    <mergeCell ref="G16:H16"/>
    <mergeCell ref="G17:H17"/>
    <mergeCell ref="G18:H18"/>
    <mergeCell ref="G9:H9"/>
    <mergeCell ref="G10:H10"/>
    <mergeCell ref="G11:H11"/>
    <mergeCell ref="G12:H12"/>
    <mergeCell ref="G13:H13"/>
    <mergeCell ref="I1:I2"/>
    <mergeCell ref="G1:H2"/>
    <mergeCell ref="G4:H4"/>
    <mergeCell ref="G5:H5"/>
    <mergeCell ref="G6:H6"/>
    <mergeCell ref="G3:H3"/>
  </mergeCells>
  <printOptions horizontalCentered="1"/>
  <pageMargins left="0.5" right="0.5" top="0.5" bottom="0.5" header="0.5" footer="0.5"/>
  <pageSetup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283BDA1A2FF4493B85AB0B5F102AC" ma:contentTypeVersion="11" ma:contentTypeDescription="Create a new document." ma:contentTypeScope="" ma:versionID="6ddf2e8c88d6dc2f95d6ad579ea25d8f">
  <xsd:schema xmlns:xsd="http://www.w3.org/2001/XMLSchema" xmlns:xs="http://www.w3.org/2001/XMLSchema" xmlns:p="http://schemas.microsoft.com/office/2006/metadata/properties" xmlns:ns1="http://schemas.microsoft.com/sharepoint/v3" xmlns:ns2="229e1f4a-74d3-4fd1-b357-4001e033274e" xmlns:ns3="4b8a5daf-ea1b-4b98-8c49-c09221159400" targetNamespace="http://schemas.microsoft.com/office/2006/metadata/properties" ma:root="true" ma:fieldsID="07166b43a18c8f0cb591e4344dad20fa" ns1:_="" ns2:_="" ns3:_="">
    <xsd:import namespace="http://schemas.microsoft.com/sharepoint/v3"/>
    <xsd:import namespace="229e1f4a-74d3-4fd1-b357-4001e033274e"/>
    <xsd:import namespace="4b8a5daf-ea1b-4b98-8c49-c09221159400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1f4a-74d3-4fd1-b357-4001e0332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166aa50-2606-4bee-b14b-7e98c91f20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a5daf-ea1b-4b98-8c49-c0922115940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c240b43-0660-4e29-b7dd-8aa9d74194e9}" ma:internalName="TaxCatchAll" ma:showField="CatchAllData" ma:web="4b8a5daf-ea1b-4b98-8c49-c092211594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1f4a-74d3-4fd1-b357-4001e033274e">
      <Terms xmlns="http://schemas.microsoft.com/office/infopath/2007/PartnerControls"/>
    </lcf76f155ced4ddcb4097134ff3c332f>
    <URL xmlns="http://schemas.microsoft.com/sharepoint/v3">
      <Url xsi:nil="true"/>
      <Description xsi:nil="true"/>
    </URL>
    <TaxCatchAll xmlns="4b8a5daf-ea1b-4b98-8c49-c09221159400" xsi:nil="true"/>
  </documentManagement>
</p:properties>
</file>

<file path=customXml/itemProps1.xml><?xml version="1.0" encoding="utf-8"?>
<ds:datastoreItem xmlns:ds="http://schemas.openxmlformats.org/officeDocument/2006/customXml" ds:itemID="{78BB07F1-2E46-4D54-8E54-DBCA6C2D7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9e1f4a-74d3-4fd1-b357-4001e033274e"/>
    <ds:schemaRef ds:uri="4b8a5daf-ea1b-4b98-8c49-c092211594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2757DD-DCEB-4547-B157-899AC9CD1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BABD83-2E80-4C70-8D45-48F5935F2E87}">
  <ds:schemaRefs>
    <ds:schemaRef ds:uri="http://schemas.microsoft.com/office/2006/metadata/properties"/>
    <ds:schemaRef ds:uri="http://schemas.microsoft.com/office/infopath/2007/PartnerControls"/>
    <ds:schemaRef ds:uri="229e1f4a-74d3-4fd1-b357-4001e033274e"/>
    <ds:schemaRef ds:uri="http://schemas.microsoft.com/sharepoint/v3"/>
    <ds:schemaRef ds:uri="4b8a5daf-ea1b-4b98-8c49-c092211594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Working</vt:lpstr>
      <vt:lpstr>Parameters</vt:lpstr>
      <vt:lpstr>Subbasin 1 Raw Data</vt:lpstr>
      <vt:lpstr>Subbasin 1 CN</vt:lpstr>
      <vt:lpstr>Subbasin 2 Raw Data</vt:lpstr>
      <vt:lpstr>Subbasin 3 Raw Data</vt:lpstr>
      <vt:lpstr>Watershed CN</vt:lpstr>
      <vt:lpstr>Lookup Table</vt:lpstr>
      <vt:lpstr>'Subbasin 1 CN'!Print_Area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Witmer, Brett</dc:creator>
  <cp:keywords/>
  <dc:description/>
  <cp:lastModifiedBy>Speranza, Carlo</cp:lastModifiedBy>
  <cp:revision/>
  <dcterms:created xsi:type="dcterms:W3CDTF">2012-06-20T20:24:11Z</dcterms:created>
  <dcterms:modified xsi:type="dcterms:W3CDTF">2025-09-17T08:40:40Z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0x010100F07283BDA1A2FF4493B85AB0B5F102AC</vt:lpwstr>
  </property>
  <property fmtid="{D5CDD505-2E9C-101B-9397-08002B2CF9AE}" pid="3" name="MediaServiceImageTags">
    <vt:lpwstr/>
  </property>
</Properties>
</file>